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9995" windowHeight="9105" activeTab="0"/>
  </bookViews>
  <sheets>
    <sheet name="FX Indices" sheetId="1" r:id="rId1"/>
  </sheets>
  <definedNames>
    <definedName name="_xlnm.Print_Area" localSheetId="0">'FX Indices'!$A$1:$AD$50</definedName>
  </definedNames>
  <calcPr fullCalcOnLoad="1"/>
</workbook>
</file>

<file path=xl/sharedStrings.xml><?xml version="1.0" encoding="utf-8"?>
<sst xmlns="http://schemas.openxmlformats.org/spreadsheetml/2006/main" count="80" uniqueCount="53">
  <si>
    <t>chf.jpy</t>
  </si>
  <si>
    <t>cad.chf</t>
  </si>
  <si>
    <t>cad.jpy</t>
  </si>
  <si>
    <t>usd.cad</t>
  </si>
  <si>
    <t>usd.chf</t>
  </si>
  <si>
    <t>usd.jpy</t>
  </si>
  <si>
    <t>nzd.usd</t>
  </si>
  <si>
    <t>nzd.chf</t>
  </si>
  <si>
    <t>GBP-X</t>
  </si>
  <si>
    <t>nzd.jpy</t>
  </si>
  <si>
    <t>gbp.jpy</t>
  </si>
  <si>
    <t>aud.nzd</t>
  </si>
  <si>
    <t>gbp.cad</t>
  </si>
  <si>
    <t>aud.usd</t>
  </si>
  <si>
    <t>gbp.chf</t>
  </si>
  <si>
    <t>aud.cad</t>
  </si>
  <si>
    <t>gbp.nzd</t>
  </si>
  <si>
    <t>aud.chf</t>
  </si>
  <si>
    <t>gbp.aud</t>
  </si>
  <si>
    <t>aud.jpy</t>
  </si>
  <si>
    <t>eur.gbp</t>
  </si>
  <si>
    <t>gbp.usd</t>
  </si>
  <si>
    <t>calc</t>
  </si>
  <si>
    <t>quote</t>
  </si>
  <si>
    <t>EUR-X</t>
  </si>
  <si>
    <t>JPY-X</t>
  </si>
  <si>
    <t>USD-X</t>
  </si>
  <si>
    <t>eur.jpy</t>
  </si>
  <si>
    <t>eur.cad</t>
  </si>
  <si>
    <t>eur.aud</t>
  </si>
  <si>
    <t>eur.chf</t>
  </si>
  <si>
    <t>eur.nzd</t>
  </si>
  <si>
    <t>eur.usd</t>
  </si>
  <si>
    <t>AUD-X</t>
  </si>
  <si>
    <t>NZD-X</t>
  </si>
  <si>
    <t>CAD-X</t>
  </si>
  <si>
    <t>CHF-X</t>
  </si>
  <si>
    <t>nzd.cad</t>
  </si>
  <si>
    <t>usd.sek</t>
  </si>
  <si>
    <t>ICE US Dollar Index</t>
  </si>
  <si>
    <t>eur</t>
  </si>
  <si>
    <t>gbp</t>
  </si>
  <si>
    <t>aud</t>
  </si>
  <si>
    <t>nzd</t>
  </si>
  <si>
    <t>usd</t>
  </si>
  <si>
    <t>cad</t>
  </si>
  <si>
    <t>chf</t>
  </si>
  <si>
    <t>underlying</t>
  </si>
  <si>
    <t>quotes
12/31/2008</t>
  </si>
  <si>
    <t>value
12/31/2008</t>
  </si>
  <si>
    <t>quotes
current</t>
  </si>
  <si>
    <t>jpy</t>
  </si>
  <si>
    <t>calc
current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</si>
</sst>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\ #,##0.0000"/>
    <numFmt numFmtId="166" formatCode="0.0000"/>
    <numFmt numFmtId="167" formatCode="#,##0.00&quot; € &quot;;\-#,##0.00&quot; € &quot;;&quot; -&quot;#&quot; € &quot;;@\ "/>
    <numFmt numFmtId="168" formatCode="\ #,##0.00"/>
    <numFmt numFmtId="169" formatCode="0.0"/>
    <numFmt numFmtId="170" formatCode="#,##0.0"/>
  </numFmts>
  <fonts count="26"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9.5"/>
      <color indexed="12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hair"/>
      <top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/>
      <bottom>
        <color indexed="63"/>
      </bottom>
    </border>
    <border>
      <left style="hair"/>
      <right style="hair"/>
      <top>
        <color indexed="63"/>
      </top>
      <bottom/>
    </border>
    <border>
      <left style="hair"/>
      <right style="hair"/>
      <top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/>
      <bottom/>
    </border>
    <border>
      <left style="hair"/>
      <right>
        <color indexed="63"/>
      </right>
      <top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/>
    </border>
    <border>
      <left style="hair"/>
      <right>
        <color indexed="63"/>
      </right>
      <top style="hair"/>
      <bottom/>
    </border>
    <border>
      <left style="hair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>
        <color indexed="63"/>
      </right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7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127">
    <xf numFmtId="0" fontId="0" fillId="0" borderId="0" xfId="0" applyAlignment="1">
      <alignment/>
    </xf>
    <xf numFmtId="0" fontId="18" fillId="0" borderId="0" xfId="65" applyFont="1" applyAlignment="1" applyProtection="1">
      <alignment vertical="center"/>
      <protection locked="0"/>
    </xf>
    <xf numFmtId="0" fontId="18" fillId="0" borderId="10" xfId="65" applyFont="1" applyBorder="1" applyAlignment="1" applyProtection="1">
      <alignment vertical="center"/>
      <protection locked="0"/>
    </xf>
    <xf numFmtId="0" fontId="18" fillId="0" borderId="0" xfId="65" applyFont="1" applyFill="1" applyAlignment="1" applyProtection="1">
      <alignment vertical="center"/>
      <protection locked="0"/>
    </xf>
    <xf numFmtId="0" fontId="18" fillId="24" borderId="0" xfId="65" applyFont="1" applyFill="1" applyAlignment="1" applyProtection="1">
      <alignment vertical="center"/>
      <protection locked="0"/>
    </xf>
    <xf numFmtId="0" fontId="18" fillId="0" borderId="11" xfId="65" applyFont="1" applyFill="1" applyBorder="1" applyAlignment="1" applyProtection="1">
      <alignment horizontal="left" vertical="center" indent="1"/>
      <protection/>
    </xf>
    <xf numFmtId="164" fontId="18" fillId="25" borderId="12" xfId="65" applyNumberFormat="1" applyFont="1" applyFill="1" applyBorder="1" applyAlignment="1" applyProtection="1">
      <alignment vertical="center"/>
      <protection locked="0"/>
    </xf>
    <xf numFmtId="0" fontId="18" fillId="25" borderId="13" xfId="65" applyFont="1" applyFill="1" applyBorder="1" applyAlignment="1" applyProtection="1">
      <alignment horizontal="left" vertical="center" indent="1"/>
      <protection/>
    </xf>
    <xf numFmtId="4" fontId="18" fillId="25" borderId="12" xfId="65" applyNumberFormat="1" applyFont="1" applyFill="1" applyBorder="1" applyAlignment="1" applyProtection="1">
      <alignment vertical="center"/>
      <protection locked="0"/>
    </xf>
    <xf numFmtId="164" fontId="18" fillId="24" borderId="12" xfId="65" applyNumberFormat="1" applyFont="1" applyFill="1" applyBorder="1" applyAlignment="1" applyProtection="1">
      <alignment vertical="center"/>
      <protection locked="0"/>
    </xf>
    <xf numFmtId="0" fontId="18" fillId="24" borderId="13" xfId="65" applyFont="1" applyFill="1" applyBorder="1" applyAlignment="1" applyProtection="1">
      <alignment horizontal="left" vertical="center" indent="1"/>
      <protection/>
    </xf>
    <xf numFmtId="0" fontId="18" fillId="0" borderId="13" xfId="65" applyFont="1" applyFill="1" applyBorder="1" applyAlignment="1" applyProtection="1">
      <alignment horizontal="left" vertical="center" indent="1"/>
      <protection/>
    </xf>
    <xf numFmtId="164" fontId="18" fillId="25" borderId="14" xfId="65" applyNumberFormat="1" applyFont="1" applyFill="1" applyBorder="1" applyAlignment="1" applyProtection="1">
      <alignment vertical="center"/>
      <protection locked="0"/>
    </xf>
    <xf numFmtId="0" fontId="18" fillId="0" borderId="15" xfId="65" applyFont="1" applyBorder="1" applyAlignment="1" applyProtection="1">
      <alignment horizontal="right" vertical="center"/>
      <protection locked="0"/>
    </xf>
    <xf numFmtId="4" fontId="18" fillId="24" borderId="12" xfId="65" applyNumberFormat="1" applyFont="1" applyFill="1" applyBorder="1" applyAlignment="1" applyProtection="1">
      <alignment vertical="center"/>
      <protection locked="0"/>
    </xf>
    <xf numFmtId="0" fontId="18" fillId="0" borderId="0" xfId="65" applyFont="1" applyBorder="1" applyAlignment="1" applyProtection="1">
      <alignment vertical="center"/>
      <protection locked="0"/>
    </xf>
    <xf numFmtId="0" fontId="20" fillId="0" borderId="0" xfId="65" applyFont="1" applyFill="1" applyAlignment="1" applyProtection="1">
      <alignment vertical="center"/>
      <protection locked="0"/>
    </xf>
    <xf numFmtId="0" fontId="20" fillId="0" borderId="0" xfId="65" applyFont="1" applyFill="1" applyAlignment="1" applyProtection="1">
      <alignment horizontal="center" vertical="center"/>
      <protection locked="0"/>
    </xf>
    <xf numFmtId="0" fontId="18" fillId="0" borderId="0" xfId="65" applyFont="1" applyFill="1" applyBorder="1" applyAlignment="1" applyProtection="1">
      <alignment horizontal="left" vertical="center" indent="1"/>
      <protection/>
    </xf>
    <xf numFmtId="4" fontId="18" fillId="24" borderId="0" xfId="65" applyNumberFormat="1" applyFont="1" applyFill="1" applyBorder="1" applyAlignment="1" applyProtection="1">
      <alignment vertical="center"/>
      <protection locked="0"/>
    </xf>
    <xf numFmtId="4" fontId="18" fillId="25" borderId="0" xfId="65" applyNumberFormat="1" applyFont="1" applyFill="1" applyBorder="1" applyAlignment="1" applyProtection="1">
      <alignment vertical="center"/>
      <protection locked="0"/>
    </xf>
    <xf numFmtId="4" fontId="18" fillId="0" borderId="0" xfId="65" applyNumberFormat="1" applyFont="1" applyBorder="1" applyAlignment="1" applyProtection="1">
      <alignment vertical="center"/>
      <protection locked="0"/>
    </xf>
    <xf numFmtId="0" fontId="19" fillId="0" borderId="0" xfId="65" applyFont="1" applyFill="1" applyBorder="1" applyAlignment="1" applyProtection="1">
      <alignment horizontal="right" vertical="center"/>
      <protection locked="0"/>
    </xf>
    <xf numFmtId="4" fontId="19" fillId="0" borderId="0" xfId="65" applyNumberFormat="1" applyFont="1" applyFill="1" applyBorder="1" applyAlignment="1" applyProtection="1">
      <alignment vertical="center"/>
      <protection locked="0"/>
    </xf>
    <xf numFmtId="0" fontId="18" fillId="0" borderId="12" xfId="65" applyFont="1" applyFill="1" applyBorder="1" applyAlignment="1" applyProtection="1">
      <alignment horizontal="left" vertical="center" indent="1"/>
      <protection/>
    </xf>
    <xf numFmtId="0" fontId="18" fillId="24" borderId="12" xfId="65" applyFont="1" applyFill="1" applyBorder="1" applyAlignment="1" applyProtection="1">
      <alignment horizontal="left" vertical="center" indent="1"/>
      <protection/>
    </xf>
    <xf numFmtId="0" fontId="18" fillId="0" borderId="16" xfId="65" applyFont="1" applyFill="1" applyBorder="1" applyAlignment="1" applyProtection="1">
      <alignment horizontal="left" vertical="center" indent="1"/>
      <protection/>
    </xf>
    <xf numFmtId="0" fontId="18" fillId="25" borderId="17" xfId="65" applyFont="1" applyFill="1" applyBorder="1" applyAlignment="1" applyProtection="1">
      <alignment horizontal="left" vertical="center" indent="1"/>
      <protection/>
    </xf>
    <xf numFmtId="0" fontId="18" fillId="0" borderId="18" xfId="65" applyFont="1" applyFill="1" applyBorder="1" applyAlignment="1" applyProtection="1">
      <alignment horizontal="left" vertical="center" indent="1"/>
      <protection/>
    </xf>
    <xf numFmtId="164" fontId="18" fillId="24" borderId="18" xfId="65" applyNumberFormat="1" applyFont="1" applyFill="1" applyBorder="1" applyAlignment="1" applyProtection="1">
      <alignment vertical="center"/>
      <protection locked="0"/>
    </xf>
    <xf numFmtId="164" fontId="18" fillId="0" borderId="14" xfId="65" applyNumberFormat="1" applyFont="1" applyBorder="1" applyAlignment="1" applyProtection="1">
      <alignment vertical="center"/>
      <protection locked="0"/>
    </xf>
    <xf numFmtId="164" fontId="18" fillId="0" borderId="12" xfId="65" applyNumberFormat="1" applyFont="1" applyBorder="1" applyAlignment="1" applyProtection="1">
      <alignment vertical="center"/>
      <protection locked="0"/>
    </xf>
    <xf numFmtId="164" fontId="18" fillId="0" borderId="18" xfId="65" applyNumberFormat="1" applyFont="1" applyBorder="1" applyAlignment="1" applyProtection="1">
      <alignment vertical="center"/>
      <protection locked="0"/>
    </xf>
    <xf numFmtId="0" fontId="18" fillId="24" borderId="11" xfId="65" applyFont="1" applyFill="1" applyBorder="1" applyAlignment="1" applyProtection="1">
      <alignment horizontal="left" vertical="center" indent="1"/>
      <protection/>
    </xf>
    <xf numFmtId="4" fontId="18" fillId="24" borderId="14" xfId="65" applyNumberFormat="1" applyFont="1" applyFill="1" applyBorder="1" applyAlignment="1" applyProtection="1">
      <alignment vertical="center"/>
      <protection locked="0"/>
    </xf>
    <xf numFmtId="0" fontId="18" fillId="0" borderId="15" xfId="66" applyFont="1" applyBorder="1" applyAlignment="1">
      <alignment horizontal="center" vertical="center" textRotation="90" shrinkToFit="1"/>
      <protection/>
    </xf>
    <xf numFmtId="0" fontId="18" fillId="24" borderId="16" xfId="65" applyFont="1" applyFill="1" applyBorder="1" applyAlignment="1" applyProtection="1">
      <alignment horizontal="left" vertical="center" indent="1"/>
      <protection/>
    </xf>
    <xf numFmtId="0" fontId="18" fillId="0" borderId="19" xfId="65" applyFont="1" applyBorder="1" applyAlignment="1" applyProtection="1">
      <alignment vertical="center"/>
      <protection locked="0"/>
    </xf>
    <xf numFmtId="4" fontId="18" fillId="0" borderId="0" xfId="65" applyNumberFormat="1" applyFont="1" applyAlignment="1" applyProtection="1">
      <alignment vertical="center"/>
      <protection locked="0"/>
    </xf>
    <xf numFmtId="4" fontId="20" fillId="0" borderId="0" xfId="65" applyNumberFormat="1" applyFont="1" applyFill="1" applyAlignment="1" applyProtection="1">
      <alignment vertical="center"/>
      <protection locked="0"/>
    </xf>
    <xf numFmtId="169" fontId="18" fillId="0" borderId="0" xfId="65" applyNumberFormat="1" applyFont="1" applyAlignment="1" applyProtection="1">
      <alignment vertical="center"/>
      <protection locked="0"/>
    </xf>
    <xf numFmtId="169" fontId="20" fillId="0" borderId="0" xfId="65" applyNumberFormat="1" applyFont="1" applyFill="1" applyAlignment="1" applyProtection="1">
      <alignment vertical="center"/>
      <protection locked="0"/>
    </xf>
    <xf numFmtId="2" fontId="18" fillId="0" borderId="0" xfId="65" applyNumberFormat="1" applyFont="1" applyAlignment="1" applyProtection="1">
      <alignment vertical="center"/>
      <protection locked="0"/>
    </xf>
    <xf numFmtId="0" fontId="18" fillId="0" borderId="20" xfId="65" applyFont="1" applyBorder="1" applyAlignment="1" applyProtection="1">
      <alignment vertical="center"/>
      <protection locked="0"/>
    </xf>
    <xf numFmtId="0" fontId="18" fillId="0" borderId="21" xfId="65" applyFont="1" applyBorder="1" applyAlignment="1" applyProtection="1">
      <alignment vertical="center"/>
      <protection locked="0"/>
    </xf>
    <xf numFmtId="4" fontId="18" fillId="0" borderId="21" xfId="65" applyNumberFormat="1" applyFont="1" applyBorder="1" applyAlignment="1" applyProtection="1">
      <alignment vertical="center"/>
      <protection locked="0"/>
    </xf>
    <xf numFmtId="0" fontId="18" fillId="25" borderId="22" xfId="65" applyFont="1" applyFill="1" applyBorder="1" applyAlignment="1" applyProtection="1">
      <alignment horizontal="left" vertical="center" indent="1"/>
      <protection/>
    </xf>
    <xf numFmtId="164" fontId="18" fillId="25" borderId="17" xfId="65" applyNumberFormat="1" applyFont="1" applyFill="1" applyBorder="1" applyAlignment="1" applyProtection="1">
      <alignment vertical="center"/>
      <protection locked="0"/>
    </xf>
    <xf numFmtId="170" fontId="18" fillId="24" borderId="12" xfId="65" applyNumberFormat="1" applyFont="1" applyFill="1" applyBorder="1" applyAlignment="1" applyProtection="1">
      <alignment vertical="center"/>
      <protection locked="0"/>
    </xf>
    <xf numFmtId="0" fontId="18" fillId="25" borderId="16" xfId="65" applyFont="1" applyFill="1" applyBorder="1" applyAlignment="1" applyProtection="1">
      <alignment horizontal="left" vertical="center" indent="1"/>
      <protection/>
    </xf>
    <xf numFmtId="164" fontId="18" fillId="25" borderId="18" xfId="65" applyNumberFormat="1" applyFont="1" applyFill="1" applyBorder="1" applyAlignment="1" applyProtection="1">
      <alignment vertical="center"/>
      <protection locked="0"/>
    </xf>
    <xf numFmtId="170" fontId="18" fillId="24" borderId="18" xfId="65" applyNumberFormat="1" applyFont="1" applyFill="1" applyBorder="1" applyAlignment="1" applyProtection="1">
      <alignment vertical="center"/>
      <protection locked="0"/>
    </xf>
    <xf numFmtId="0" fontId="18" fillId="0" borderId="22" xfId="65" applyFont="1" applyFill="1" applyBorder="1" applyAlignment="1" applyProtection="1">
      <alignment horizontal="left" vertical="center" indent="1"/>
      <protection/>
    </xf>
    <xf numFmtId="4" fontId="18" fillId="25" borderId="17" xfId="65" applyNumberFormat="1" applyFont="1" applyFill="1" applyBorder="1" applyAlignment="1" applyProtection="1">
      <alignment vertical="center"/>
      <protection locked="0"/>
    </xf>
    <xf numFmtId="170" fontId="18" fillId="24" borderId="0" xfId="65" applyNumberFormat="1" applyFont="1" applyFill="1" applyBorder="1" applyAlignment="1" applyProtection="1">
      <alignment vertical="center"/>
      <protection locked="0"/>
    </xf>
    <xf numFmtId="164" fontId="18" fillId="24" borderId="0" xfId="65" applyNumberFormat="1" applyFont="1" applyFill="1" applyBorder="1" applyAlignment="1" applyProtection="1">
      <alignment vertical="center"/>
      <protection locked="0"/>
    </xf>
    <xf numFmtId="164" fontId="18" fillId="25" borderId="0" xfId="65" applyNumberFormat="1" applyFont="1" applyFill="1" applyBorder="1" applyAlignment="1" applyProtection="1">
      <alignment vertical="center"/>
      <protection locked="0"/>
    </xf>
    <xf numFmtId="4" fontId="19" fillId="26" borderId="23" xfId="65" applyNumberFormat="1" applyFont="1" applyFill="1" applyBorder="1" applyAlignment="1" applyProtection="1">
      <alignment vertical="center"/>
      <protection locked="0"/>
    </xf>
    <xf numFmtId="164" fontId="18" fillId="25" borderId="0" xfId="65" applyNumberFormat="1" applyFont="1" applyFill="1" applyBorder="1" applyAlignment="1" applyProtection="1">
      <alignment vertical="center"/>
      <protection locked="0"/>
    </xf>
    <xf numFmtId="0" fontId="18" fillId="0" borderId="24" xfId="65" applyFont="1" applyBorder="1" applyAlignment="1" applyProtection="1">
      <alignment vertical="center"/>
      <protection locked="0"/>
    </xf>
    <xf numFmtId="0" fontId="18" fillId="0" borderId="25" xfId="65" applyFont="1" applyBorder="1" applyAlignment="1" applyProtection="1">
      <alignment vertical="center"/>
      <protection locked="0"/>
    </xf>
    <xf numFmtId="0" fontId="18" fillId="0" borderId="26" xfId="65" applyFont="1" applyBorder="1" applyAlignment="1" applyProtection="1">
      <alignment vertical="center"/>
      <protection locked="0"/>
    </xf>
    <xf numFmtId="164" fontId="18" fillId="25" borderId="26" xfId="65" applyNumberFormat="1" applyFont="1" applyFill="1" applyBorder="1" applyAlignment="1" applyProtection="1">
      <alignment vertical="center"/>
      <protection locked="0"/>
    </xf>
    <xf numFmtId="0" fontId="19" fillId="26" borderId="27" xfId="65" applyFont="1" applyFill="1" applyBorder="1" applyAlignment="1" applyProtection="1">
      <alignment horizontal="center" vertical="center"/>
      <protection/>
    </xf>
    <xf numFmtId="0" fontId="19" fillId="26" borderId="28" xfId="65" applyFont="1" applyFill="1" applyBorder="1" applyAlignment="1" applyProtection="1">
      <alignment horizontal="center" vertical="center"/>
      <protection/>
    </xf>
    <xf numFmtId="4" fontId="19" fillId="26" borderId="29" xfId="65" applyNumberFormat="1" applyFont="1" applyFill="1" applyBorder="1" applyAlignment="1" applyProtection="1">
      <alignment vertical="center"/>
      <protection locked="0"/>
    </xf>
    <xf numFmtId="4" fontId="18" fillId="25" borderId="0" xfId="65" applyNumberFormat="1" applyFont="1" applyFill="1" applyBorder="1" applyAlignment="1" applyProtection="1">
      <alignment vertical="center"/>
      <protection locked="0"/>
    </xf>
    <xf numFmtId="164" fontId="18" fillId="24" borderId="0" xfId="65" applyNumberFormat="1" applyFont="1" applyFill="1" applyBorder="1" applyAlignment="1" applyProtection="1">
      <alignment vertical="center"/>
      <protection locked="0"/>
    </xf>
    <xf numFmtId="4" fontId="18" fillId="24" borderId="0" xfId="65" applyNumberFormat="1" applyFont="1" applyFill="1" applyBorder="1" applyAlignment="1" applyProtection="1">
      <alignment vertical="center"/>
      <protection locked="0"/>
    </xf>
    <xf numFmtId="4" fontId="18" fillId="24" borderId="30" xfId="65" applyNumberFormat="1" applyFont="1" applyFill="1" applyBorder="1" applyAlignment="1" applyProtection="1">
      <alignment vertical="center"/>
      <protection locked="0"/>
    </xf>
    <xf numFmtId="164" fontId="18" fillId="24" borderId="26" xfId="65" applyNumberFormat="1" applyFont="1" applyFill="1" applyBorder="1" applyAlignment="1" applyProtection="1">
      <alignment vertical="center"/>
      <protection locked="0"/>
    </xf>
    <xf numFmtId="4" fontId="18" fillId="25" borderId="31" xfId="65" applyNumberFormat="1" applyFont="1" applyFill="1" applyBorder="1" applyAlignment="1" applyProtection="1">
      <alignment vertical="center"/>
      <protection locked="0"/>
    </xf>
    <xf numFmtId="164" fontId="18" fillId="24" borderId="31" xfId="65" applyNumberFormat="1" applyFont="1" applyFill="1" applyBorder="1" applyAlignment="1" applyProtection="1">
      <alignment vertical="center"/>
      <protection locked="0"/>
    </xf>
    <xf numFmtId="164" fontId="18" fillId="25" borderId="31" xfId="65" applyNumberFormat="1" applyFont="1" applyFill="1" applyBorder="1" applyAlignment="1" applyProtection="1">
      <alignment vertical="center"/>
      <protection locked="0"/>
    </xf>
    <xf numFmtId="164" fontId="18" fillId="25" borderId="32" xfId="65" applyNumberFormat="1" applyFont="1" applyFill="1" applyBorder="1" applyAlignment="1" applyProtection="1">
      <alignment vertical="center"/>
      <protection locked="0"/>
    </xf>
    <xf numFmtId="164" fontId="18" fillId="25" borderId="33" xfId="65" applyNumberFormat="1" applyFont="1" applyFill="1" applyBorder="1" applyAlignment="1" applyProtection="1">
      <alignment vertical="center"/>
      <protection locked="0"/>
    </xf>
    <xf numFmtId="4" fontId="18" fillId="25" borderId="34" xfId="65" applyNumberFormat="1" applyFont="1" applyFill="1" applyBorder="1" applyAlignment="1" applyProtection="1">
      <alignment vertical="center"/>
      <protection locked="0"/>
    </xf>
    <xf numFmtId="164" fontId="18" fillId="24" borderId="32" xfId="65" applyNumberFormat="1" applyFont="1" applyFill="1" applyBorder="1" applyAlignment="1" applyProtection="1">
      <alignment vertical="center"/>
      <protection locked="0"/>
    </xf>
    <xf numFmtId="4" fontId="18" fillId="24" borderId="35" xfId="65" applyNumberFormat="1" applyFont="1" applyFill="1" applyBorder="1" applyAlignment="1" applyProtection="1">
      <alignment vertical="center"/>
      <protection locked="0"/>
    </xf>
    <xf numFmtId="164" fontId="18" fillId="25" borderId="34" xfId="65" applyNumberFormat="1" applyFont="1" applyFill="1" applyBorder="1" applyAlignment="1" applyProtection="1">
      <alignment vertical="center"/>
      <protection locked="0"/>
    </xf>
    <xf numFmtId="4" fontId="18" fillId="0" borderId="19" xfId="65" applyNumberFormat="1" applyFont="1" applyBorder="1" applyAlignment="1" applyProtection="1">
      <alignment vertical="center"/>
      <protection locked="0"/>
    </xf>
    <xf numFmtId="0" fontId="20" fillId="0" borderId="0" xfId="65" applyFont="1" applyFill="1" applyBorder="1" applyAlignment="1" applyProtection="1">
      <alignment vertical="center"/>
      <protection locked="0"/>
    </xf>
    <xf numFmtId="0" fontId="18" fillId="0" borderId="0" xfId="65" applyFont="1" applyFill="1" applyBorder="1" applyAlignment="1" applyProtection="1">
      <alignment horizontal="center" vertical="center" wrapText="1"/>
      <protection/>
    </xf>
    <xf numFmtId="0" fontId="18" fillId="0" borderId="0" xfId="65" applyFont="1" applyFill="1" applyBorder="1" applyAlignment="1" applyProtection="1">
      <alignment horizontal="center" vertical="center"/>
      <protection/>
    </xf>
    <xf numFmtId="0" fontId="18" fillId="0" borderId="19" xfId="65" applyFont="1" applyFill="1" applyBorder="1" applyAlignment="1" applyProtection="1">
      <alignment horizontal="center" vertical="center" wrapText="1"/>
      <protection/>
    </xf>
    <xf numFmtId="0" fontId="18" fillId="0" borderId="19" xfId="65" applyFont="1" applyFill="1" applyBorder="1" applyAlignment="1" applyProtection="1">
      <alignment horizontal="center" vertical="center"/>
      <protection/>
    </xf>
    <xf numFmtId="0" fontId="18" fillId="0" borderId="34" xfId="65" applyFont="1" applyFill="1" applyBorder="1" applyAlignment="1" applyProtection="1">
      <alignment horizontal="center" vertical="center" wrapText="1"/>
      <protection/>
    </xf>
    <xf numFmtId="0" fontId="18" fillId="0" borderId="32" xfId="65" applyFont="1" applyFill="1" applyBorder="1" applyAlignment="1" applyProtection="1">
      <alignment horizontal="center" vertical="center"/>
      <protection/>
    </xf>
    <xf numFmtId="0" fontId="19" fillId="0" borderId="20" xfId="65" applyFont="1" applyFill="1" applyBorder="1" applyAlignment="1" applyProtection="1">
      <alignment horizontal="center" vertical="center"/>
      <protection/>
    </xf>
    <xf numFmtId="0" fontId="19" fillId="0" borderId="21" xfId="65" applyFont="1" applyFill="1" applyBorder="1" applyAlignment="1" applyProtection="1">
      <alignment horizontal="center" vertical="center"/>
      <protection/>
    </xf>
    <xf numFmtId="4" fontId="19" fillId="0" borderId="21" xfId="65" applyNumberFormat="1" applyFont="1" applyFill="1" applyBorder="1" applyAlignment="1" applyProtection="1">
      <alignment vertical="center"/>
      <protection locked="0"/>
    </xf>
    <xf numFmtId="0" fontId="18" fillId="24" borderId="22" xfId="65" applyFont="1" applyFill="1" applyBorder="1" applyAlignment="1" applyProtection="1">
      <alignment horizontal="left" vertical="center" indent="1"/>
      <protection/>
    </xf>
    <xf numFmtId="164" fontId="18" fillId="24" borderId="17" xfId="65" applyNumberFormat="1" applyFont="1" applyFill="1" applyBorder="1" applyAlignment="1" applyProtection="1">
      <alignment vertical="center"/>
      <protection locked="0"/>
    </xf>
    <xf numFmtId="164" fontId="18" fillId="24" borderId="34" xfId="65" applyNumberFormat="1" applyFont="1" applyFill="1" applyBorder="1" applyAlignment="1" applyProtection="1">
      <alignment vertical="center"/>
      <protection locked="0"/>
    </xf>
    <xf numFmtId="164" fontId="18" fillId="0" borderId="0" xfId="65" applyNumberFormat="1" applyFont="1" applyFill="1" applyBorder="1" applyAlignment="1" applyProtection="1">
      <alignment vertical="center"/>
      <protection locked="0"/>
    </xf>
    <xf numFmtId="170" fontId="18" fillId="24" borderId="21" xfId="65" applyNumberFormat="1" applyFont="1" applyFill="1" applyBorder="1" applyAlignment="1" applyProtection="1">
      <alignment vertical="center"/>
      <protection locked="0"/>
    </xf>
    <xf numFmtId="0" fontId="18" fillId="25" borderId="36" xfId="65" applyFont="1" applyFill="1" applyBorder="1" applyAlignment="1" applyProtection="1">
      <alignment horizontal="left" vertical="center" indent="1"/>
      <protection/>
    </xf>
    <xf numFmtId="0" fontId="18" fillId="0" borderId="36" xfId="65" applyFont="1" applyFill="1" applyBorder="1" applyAlignment="1" applyProtection="1">
      <alignment horizontal="left" vertical="center" indent="1"/>
      <protection/>
    </xf>
    <xf numFmtId="0" fontId="18" fillId="0" borderId="37" xfId="65" applyFont="1" applyBorder="1" applyAlignment="1" applyProtection="1">
      <alignment vertical="center"/>
      <protection locked="0"/>
    </xf>
    <xf numFmtId="0" fontId="18" fillId="0" borderId="30" xfId="65" applyFont="1" applyFill="1" applyBorder="1" applyAlignment="1" applyProtection="1">
      <alignment horizontal="left" vertical="center" indent="1"/>
      <protection/>
    </xf>
    <xf numFmtId="4" fontId="18" fillId="24" borderId="38" xfId="65" applyNumberFormat="1" applyFont="1" applyFill="1" applyBorder="1" applyAlignment="1" applyProtection="1">
      <alignment vertical="center"/>
      <protection locked="0"/>
    </xf>
    <xf numFmtId="170" fontId="18" fillId="24" borderId="0" xfId="65" applyNumberFormat="1" applyFont="1" applyFill="1" applyBorder="1" applyAlignment="1" applyProtection="1">
      <alignment vertical="center"/>
      <protection locked="0"/>
    </xf>
    <xf numFmtId="4" fontId="18" fillId="0" borderId="24" xfId="65" applyNumberFormat="1" applyFont="1" applyBorder="1" applyAlignment="1" applyProtection="1">
      <alignment vertical="center"/>
      <protection locked="0"/>
    </xf>
    <xf numFmtId="170" fontId="18" fillId="24" borderId="24" xfId="65" applyNumberFormat="1" applyFont="1" applyFill="1" applyBorder="1" applyAlignment="1" applyProtection="1">
      <alignment vertical="center"/>
      <protection locked="0"/>
    </xf>
    <xf numFmtId="169" fontId="18" fillId="0" borderId="25" xfId="65" applyNumberFormat="1" applyFont="1" applyBorder="1" applyAlignment="1" applyProtection="1">
      <alignment vertical="center"/>
      <protection locked="0"/>
    </xf>
    <xf numFmtId="4" fontId="19" fillId="27" borderId="23" xfId="65" applyNumberFormat="1" applyFont="1" applyFill="1" applyBorder="1" applyAlignment="1" applyProtection="1">
      <alignment vertical="center"/>
      <protection locked="0"/>
    </xf>
    <xf numFmtId="0" fontId="18" fillId="0" borderId="38" xfId="66" applyFont="1" applyBorder="1" applyAlignment="1">
      <alignment horizontal="center" vertical="center" textRotation="90" shrinkToFit="1"/>
      <protection/>
    </xf>
    <xf numFmtId="0" fontId="18" fillId="0" borderId="39" xfId="65" applyFont="1" applyBorder="1" applyAlignment="1" applyProtection="1">
      <alignment vertical="center"/>
      <protection locked="0"/>
    </xf>
    <xf numFmtId="0" fontId="18" fillId="0" borderId="40" xfId="65" applyFont="1" applyBorder="1" applyAlignment="1" applyProtection="1">
      <alignment vertical="center"/>
      <protection locked="0"/>
    </xf>
    <xf numFmtId="0" fontId="18" fillId="0" borderId="15" xfId="65" applyFont="1" applyBorder="1" applyAlignment="1" applyProtection="1">
      <alignment vertical="center"/>
      <protection locked="0"/>
    </xf>
    <xf numFmtId="0" fontId="18" fillId="0" borderId="30" xfId="65" applyFont="1" applyBorder="1" applyAlignment="1" applyProtection="1">
      <alignment horizontal="center" vertical="center" textRotation="90"/>
      <protection locked="0"/>
    </xf>
    <xf numFmtId="0" fontId="18" fillId="0" borderId="21" xfId="65" applyFont="1" applyBorder="1" applyAlignment="1" applyProtection="1">
      <alignment horizontal="center" vertical="center" textRotation="90"/>
      <protection locked="0"/>
    </xf>
    <xf numFmtId="0" fontId="18" fillId="0" borderId="26" xfId="65" applyFont="1" applyBorder="1" applyAlignment="1" applyProtection="1">
      <alignment horizontal="center" vertical="center" textRotation="90"/>
      <protection locked="0"/>
    </xf>
    <xf numFmtId="0" fontId="18" fillId="0" borderId="14" xfId="65" applyFont="1" applyFill="1" applyBorder="1" applyAlignment="1" applyProtection="1">
      <alignment horizontal="center" vertical="center" wrapText="1"/>
      <protection/>
    </xf>
    <xf numFmtId="0" fontId="18" fillId="0" borderId="41" xfId="65" applyFont="1" applyFill="1" applyBorder="1" applyAlignment="1" applyProtection="1">
      <alignment horizontal="center" vertical="center"/>
      <protection/>
    </xf>
    <xf numFmtId="0" fontId="18" fillId="0" borderId="42" xfId="65" applyFont="1" applyFill="1" applyBorder="1" applyAlignment="1" applyProtection="1">
      <alignment horizontal="center" vertical="center"/>
      <protection/>
    </xf>
    <xf numFmtId="0" fontId="18" fillId="0" borderId="33" xfId="65" applyFont="1" applyFill="1" applyBorder="1" applyAlignment="1" applyProtection="1">
      <alignment horizontal="center" vertical="center"/>
      <protection/>
    </xf>
    <xf numFmtId="0" fontId="18" fillId="0" borderId="43" xfId="65" applyFont="1" applyFill="1" applyBorder="1" applyAlignment="1" applyProtection="1">
      <alignment horizontal="center" vertical="center" wrapText="1"/>
      <protection/>
    </xf>
    <xf numFmtId="0" fontId="18" fillId="0" borderId="44" xfId="65" applyFont="1" applyFill="1" applyBorder="1" applyAlignment="1" applyProtection="1">
      <alignment horizontal="center" vertical="center"/>
      <protection/>
    </xf>
    <xf numFmtId="0" fontId="18" fillId="0" borderId="35" xfId="65" applyFont="1" applyFill="1" applyBorder="1" applyAlignment="1" applyProtection="1">
      <alignment horizontal="center" vertical="center" wrapText="1"/>
      <protection/>
    </xf>
    <xf numFmtId="0" fontId="18" fillId="0" borderId="45" xfId="65" applyFont="1" applyFill="1" applyBorder="1" applyAlignment="1" applyProtection="1">
      <alignment horizontal="center" vertical="center"/>
      <protection/>
    </xf>
    <xf numFmtId="4" fontId="18" fillId="0" borderId="39" xfId="65" applyNumberFormat="1" applyFont="1" applyBorder="1" applyAlignment="1" applyProtection="1">
      <alignment horizontal="center" vertical="center"/>
      <protection locked="0"/>
    </xf>
    <xf numFmtId="4" fontId="18" fillId="0" borderId="40" xfId="65" applyNumberFormat="1" applyFont="1" applyBorder="1" applyAlignment="1" applyProtection="1">
      <alignment horizontal="center" vertical="center"/>
      <protection locked="0"/>
    </xf>
    <xf numFmtId="0" fontId="18" fillId="0" borderId="42" xfId="66" applyFont="1" applyBorder="1" applyAlignment="1">
      <alignment horizontal="center" vertical="center" textRotation="90" shrinkToFit="1"/>
      <protection/>
    </xf>
    <xf numFmtId="0" fontId="18" fillId="0" borderId="33" xfId="66" applyFont="1" applyBorder="1" applyAlignment="1">
      <alignment horizontal="center" vertical="center" textRotation="90" shrinkToFit="1"/>
      <protection/>
    </xf>
    <xf numFmtId="0" fontId="19" fillId="27" borderId="27" xfId="65" applyFont="1" applyFill="1" applyBorder="1" applyAlignment="1" applyProtection="1">
      <alignment horizontal="center" vertical="center"/>
      <protection/>
    </xf>
    <xf numFmtId="0" fontId="19" fillId="27" borderId="46" xfId="65" applyFont="1" applyFill="1" applyBorder="1" applyAlignment="1" applyProtection="1">
      <alignment horizontal="center" vertical="center"/>
      <protection/>
    </xf>
  </cellXfs>
  <cellStyles count="6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Hyperlink 2" xfId="50"/>
    <cellStyle name="Hyperlink 3" xfId="51"/>
    <cellStyle name="Neutral" xfId="52"/>
    <cellStyle name="Normal_BulkQuotesXL" xfId="53"/>
    <cellStyle name="Notiz" xfId="54"/>
    <cellStyle name="Percent" xfId="55"/>
    <cellStyle name="Schlecht" xfId="56"/>
    <cellStyle name="Standard 2" xfId="57"/>
    <cellStyle name="Standard 2 2" xfId="58"/>
    <cellStyle name="Standard 2 3" xfId="59"/>
    <cellStyle name="Standard 3" xfId="60"/>
    <cellStyle name="Standard 3 2" xfId="61"/>
    <cellStyle name="Standard 4" xfId="62"/>
    <cellStyle name="Standard 5" xfId="63"/>
    <cellStyle name="Standard 6" xfId="64"/>
    <cellStyle name="Standard_c-size" xfId="65"/>
    <cellStyle name="Standard_FX Indices (2)" xfId="66"/>
    <cellStyle name="Überschrift" xfId="67"/>
    <cellStyle name="Überschrift 1" xfId="68"/>
    <cellStyle name="Überschrift 2" xfId="69"/>
    <cellStyle name="Überschrift 3" xfId="70"/>
    <cellStyle name="Überschrift 4" xfId="71"/>
    <cellStyle name="Verknüpfte Zelle" xfId="72"/>
    <cellStyle name="Currency" xfId="73"/>
    <cellStyle name="Currency [0]" xfId="74"/>
    <cellStyle name="Warnender Text" xfId="75"/>
    <cellStyle name="Zelle überprüfen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dividuals.interactivebrokers.com/en/trading/marginRequirements/margin.php?ib_entity=llc" TargetMode="External" /><Relationship Id="rId2" Type="http://schemas.openxmlformats.org/officeDocument/2006/relationships/hyperlink" Target="http://individuals.interactivebrokers.com/en/trading/marginRequirements/margin.php?ib_entity=llc" TargetMode="External" /><Relationship Id="rId3" Type="http://schemas.openxmlformats.org/officeDocument/2006/relationships/hyperlink" Target="http://www.eurexchange.com/" TargetMode="External" /><Relationship Id="rId4" Type="http://schemas.openxmlformats.org/officeDocument/2006/relationships/hyperlink" Target="http://www.interactivebrokers.com/en/p.php?f=margin&amp;ib_entity=llc" TargetMode="External" /><Relationship Id="rId5" Type="http://schemas.openxmlformats.org/officeDocument/2006/relationships/hyperlink" Target="http://www.interactivebrokers.com/en/p.php?f=margin&amp;ib_entity=llc" TargetMode="External" /><Relationship Id="rId6" Type="http://schemas.openxmlformats.org/officeDocument/2006/relationships/hyperlink" Target="http://www.interactivebrokers.com/en/accounts/fees/commission.php?ib_entity=llc" TargetMode="External" /><Relationship Id="rId7" Type="http://schemas.openxmlformats.org/officeDocument/2006/relationships/hyperlink" Target="http://www.cmegroup.com/trading/equity-index/us-index/e-mini-sandp500_contract_specifications.html" TargetMode="External" /><Relationship Id="rId8" Type="http://schemas.openxmlformats.org/officeDocument/2006/relationships/hyperlink" Target="http://www.cmegroup.com/trading/equity-index/us-index/e-mini-dow_contract_specifications.html" TargetMode="External" /><Relationship Id="rId9" Type="http://schemas.openxmlformats.org/officeDocument/2006/relationships/hyperlink" Target="http://www.nymex.com/GC_spec.aspx" TargetMode="External" /><Relationship Id="rId10" Type="http://schemas.openxmlformats.org/officeDocument/2006/relationships/hyperlink" Target="http://www.eurexchange.com/trading/products/IDX/DAX/FDAX_de.html" TargetMode="External" /><Relationship Id="rId11" Type="http://schemas.openxmlformats.org/officeDocument/2006/relationships/hyperlink" Target="http://www.nymex.com/CL_spec.aspx" TargetMode="External" /><Relationship Id="rId12" Type="http://schemas.openxmlformats.org/officeDocument/2006/relationships/hyperlink" Target="http://www.fx360.com/" TargetMode="External" /><Relationship Id="rId13" Type="http://schemas.openxmlformats.org/officeDocument/2006/relationships/hyperlink" Target="http://www.interactivebrokers.com/en/trading/exchanges.php?exch=ibfxpro&amp;showcategories=FX&amp;ib_entity=llc#min" TargetMode="External" /><Relationship Id="rId14" Type="http://schemas.openxmlformats.org/officeDocument/2006/relationships/hyperlink" Target="https://www.theice.com/productguide/ProductSpec.shtml?specId=194" TargetMode="External" /><Relationship Id="rId15" Type="http://schemas.openxmlformats.org/officeDocument/2006/relationships/hyperlink" Target="http://www.pfgkelly.com/tools.asp?cat=margins" TargetMode="External" /><Relationship Id="rId16" Type="http://schemas.openxmlformats.org/officeDocument/2006/relationships/hyperlink" Target="http://individuals.interactivebrokers.com/en/trading/marginRequirements/margin.php?ib_entity=llc" TargetMode="External" /><Relationship Id="rId17" Type="http://schemas.openxmlformats.org/officeDocument/2006/relationships/hyperlink" Target="http://individuals.interactivebrokers.com/en/trading/marginRequirements/margin.php?ib_entity=llc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>
    <tabColor theme="0" tint="-0.3499799966812134"/>
    <pageSetUpPr fitToPage="1"/>
  </sheetPr>
  <dimension ref="A2:BM471"/>
  <sheetViews>
    <sheetView showGridLines="0" tabSelected="1" workbookViewId="0" topLeftCell="A19">
      <selection activeCell="H21" sqref="H21"/>
    </sheetView>
  </sheetViews>
  <sheetFormatPr defaultColWidth="11.421875" defaultRowHeight="12.75" customHeight="1"/>
  <cols>
    <col min="1" max="1" width="2.140625" style="1" customWidth="1"/>
    <col min="2" max="2" width="3.57421875" style="1" customWidth="1"/>
    <col min="3" max="4" width="9.28125" style="1" customWidth="1"/>
    <col min="5" max="5" width="9.28125" style="38" customWidth="1"/>
    <col min="6" max="6" width="2.140625" style="15" customWidth="1"/>
    <col min="7" max="7" width="9.28125" style="38" customWidth="1"/>
    <col min="8" max="8" width="9.28125" style="1" customWidth="1"/>
    <col min="9" max="9" width="2.140625" style="1" customWidth="1"/>
    <col min="10" max="11" width="9.28125" style="1" customWidth="1"/>
    <col min="12" max="12" width="2.140625" style="1" customWidth="1"/>
    <col min="13" max="13" width="9.28125" style="40" customWidth="1"/>
    <col min="14" max="14" width="9.28125" style="1" customWidth="1"/>
    <col min="15" max="15" width="2.140625" style="1" customWidth="1"/>
    <col min="16" max="16" width="9.28125" style="40" customWidth="1"/>
    <col min="17" max="17" width="9.28125" style="1" customWidth="1"/>
    <col min="18" max="18" width="2.140625" style="1" customWidth="1"/>
    <col min="19" max="19" width="9.28125" style="40" customWidth="1"/>
    <col min="20" max="20" width="9.28125" style="1" customWidth="1"/>
    <col min="21" max="21" width="2.140625" style="1" customWidth="1"/>
    <col min="22" max="22" width="9.28125" style="40" customWidth="1"/>
    <col min="23" max="23" width="9.28125" style="1" customWidth="1"/>
    <col min="24" max="24" width="2.140625" style="1" customWidth="1"/>
    <col min="25" max="25" width="9.28125" style="40" customWidth="1"/>
    <col min="26" max="26" width="9.28125" style="1" customWidth="1"/>
    <col min="27" max="27" width="2.140625" style="1" customWidth="1"/>
    <col min="28" max="28" width="9.28125" style="40" customWidth="1"/>
    <col min="29" max="29" width="9.28125" style="1" customWidth="1"/>
    <col min="30" max="30" width="2.140625" style="1" customWidth="1"/>
    <col min="31" max="16384" width="11.421875" style="1" customWidth="1"/>
  </cols>
  <sheetData>
    <row r="2" spans="4:5" ht="12.75" customHeight="1">
      <c r="D2" s="13" t="s">
        <v>23</v>
      </c>
      <c r="E2" s="13" t="s">
        <v>22</v>
      </c>
    </row>
    <row r="3" spans="3:5" ht="12.75" customHeight="1">
      <c r="C3" s="5" t="s">
        <v>32</v>
      </c>
      <c r="D3" s="12">
        <f>E17</f>
        <v>1.3912</v>
      </c>
      <c r="E3" s="30">
        <f>D3^-0.576</f>
        <v>0.8268135936604812</v>
      </c>
    </row>
    <row r="4" spans="3:5" ht="12.75" customHeight="1">
      <c r="C4" s="26" t="s">
        <v>5</v>
      </c>
      <c r="D4" s="14">
        <f>E40</f>
        <v>101.35</v>
      </c>
      <c r="E4" s="31">
        <f>D4^0.136</f>
        <v>1.8740968487571594</v>
      </c>
    </row>
    <row r="5" spans="3:5" ht="12.75" customHeight="1">
      <c r="C5" s="27" t="s">
        <v>21</v>
      </c>
      <c r="D5" s="6">
        <f>E25</f>
        <v>1.6646</v>
      </c>
      <c r="E5" s="31">
        <f>D5^-0.119</f>
        <v>0.9411614346153364</v>
      </c>
    </row>
    <row r="6" spans="3:5" ht="12.75" customHeight="1">
      <c r="C6" s="24" t="s">
        <v>3</v>
      </c>
      <c r="D6" s="9">
        <f>E42</f>
        <v>1.1101</v>
      </c>
      <c r="E6" s="31">
        <f>D6^0.091</f>
        <v>1.0095502748088274</v>
      </c>
    </row>
    <row r="7" spans="3:5" ht="12.75" customHeight="1">
      <c r="C7" s="25" t="s">
        <v>38</v>
      </c>
      <c r="D7" s="9">
        <v>6.4065</v>
      </c>
      <c r="E7" s="31">
        <f>D7^0.042</f>
        <v>1.0811303889394777</v>
      </c>
    </row>
    <row r="8" spans="3:5" ht="12.75" customHeight="1">
      <c r="C8" s="28" t="s">
        <v>4</v>
      </c>
      <c r="D8" s="29">
        <f>E41</f>
        <v>0.8723</v>
      </c>
      <c r="E8" s="32">
        <f>D8^0.036</f>
        <v>0.9950936878713231</v>
      </c>
    </row>
    <row r="9" spans="1:28" s="16" customFormat="1" ht="14.25" customHeight="1">
      <c r="A9" s="17"/>
      <c r="C9" s="125" t="s">
        <v>39</v>
      </c>
      <c r="D9" s="126"/>
      <c r="E9" s="105">
        <f>50.14348112*E3*E4*E5*E6*E7*E8</f>
        <v>79.42335711310496</v>
      </c>
      <c r="F9" s="81"/>
      <c r="G9" s="39"/>
      <c r="K9" s="17"/>
      <c r="L9" s="17"/>
      <c r="M9" s="41"/>
      <c r="P9" s="41"/>
      <c r="S9" s="41"/>
      <c r="V9" s="41"/>
      <c r="Y9" s="41"/>
      <c r="AB9" s="41"/>
    </row>
    <row r="10" spans="1:28" s="16" customFormat="1" ht="12.75" customHeight="1">
      <c r="A10" s="17"/>
      <c r="B10" s="18"/>
      <c r="C10" s="22"/>
      <c r="E10" s="39"/>
      <c r="F10" s="81"/>
      <c r="G10" s="39"/>
      <c r="K10" s="17"/>
      <c r="L10" s="17"/>
      <c r="M10" s="41"/>
      <c r="P10" s="41"/>
      <c r="S10" s="41"/>
      <c r="V10" s="41"/>
      <c r="Y10" s="41"/>
      <c r="AB10" s="41"/>
    </row>
    <row r="11" spans="1:29" ht="12.75" customHeight="1">
      <c r="A11" s="15"/>
      <c r="G11" s="121" t="s">
        <v>40</v>
      </c>
      <c r="H11" s="122"/>
      <c r="J11" s="121" t="s">
        <v>41</v>
      </c>
      <c r="K11" s="122"/>
      <c r="L11" s="15"/>
      <c r="M11" s="121" t="s">
        <v>42</v>
      </c>
      <c r="N11" s="122"/>
      <c r="P11" s="121" t="s">
        <v>43</v>
      </c>
      <c r="Q11" s="122"/>
      <c r="S11" s="121" t="s">
        <v>44</v>
      </c>
      <c r="T11" s="122"/>
      <c r="V11" s="121" t="s">
        <v>45</v>
      </c>
      <c r="W11" s="122"/>
      <c r="Y11" s="121" t="s">
        <v>46</v>
      </c>
      <c r="Z11" s="122"/>
      <c r="AB11" s="121" t="s">
        <v>51</v>
      </c>
      <c r="AC11" s="122"/>
    </row>
    <row r="12" spans="1:65" ht="12.75" customHeight="1">
      <c r="A12" s="4"/>
      <c r="C12" s="115" t="s">
        <v>47</v>
      </c>
      <c r="D12" s="113" t="s">
        <v>48</v>
      </c>
      <c r="E12" s="119" t="s">
        <v>50</v>
      </c>
      <c r="F12" s="44"/>
      <c r="G12" s="117" t="s">
        <v>49</v>
      </c>
      <c r="H12" s="113" t="s">
        <v>52</v>
      </c>
      <c r="I12" s="86"/>
      <c r="J12" s="119" t="s">
        <v>49</v>
      </c>
      <c r="K12" s="113" t="s">
        <v>52</v>
      </c>
      <c r="L12" s="84"/>
      <c r="M12" s="119" t="s">
        <v>49</v>
      </c>
      <c r="N12" s="113" t="s">
        <v>52</v>
      </c>
      <c r="O12" s="84"/>
      <c r="P12" s="119" t="s">
        <v>49</v>
      </c>
      <c r="Q12" s="113" t="s">
        <v>52</v>
      </c>
      <c r="R12" s="84"/>
      <c r="S12" s="119" t="s">
        <v>49</v>
      </c>
      <c r="T12" s="113" t="s">
        <v>52</v>
      </c>
      <c r="U12" s="84"/>
      <c r="V12" s="119" t="s">
        <v>49</v>
      </c>
      <c r="W12" s="113" t="s">
        <v>52</v>
      </c>
      <c r="X12" s="84"/>
      <c r="Y12" s="119" t="s">
        <v>49</v>
      </c>
      <c r="Z12" s="113" t="s">
        <v>52</v>
      </c>
      <c r="AA12" s="84"/>
      <c r="AB12" s="119" t="s">
        <v>49</v>
      </c>
      <c r="AC12" s="113" t="s">
        <v>52</v>
      </c>
      <c r="AD12" s="82"/>
      <c r="AE12" s="15"/>
      <c r="AM12" s="2"/>
      <c r="BM12" s="2"/>
    </row>
    <row r="13" spans="1:65" ht="12.75" customHeight="1">
      <c r="A13" s="4"/>
      <c r="C13" s="116"/>
      <c r="D13" s="114"/>
      <c r="E13" s="120"/>
      <c r="F13" s="44"/>
      <c r="G13" s="118"/>
      <c r="H13" s="114"/>
      <c r="I13" s="87"/>
      <c r="J13" s="120"/>
      <c r="K13" s="114"/>
      <c r="L13" s="85"/>
      <c r="M13" s="120"/>
      <c r="N13" s="114"/>
      <c r="O13" s="85"/>
      <c r="P13" s="120"/>
      <c r="Q13" s="114"/>
      <c r="R13" s="85"/>
      <c r="S13" s="120"/>
      <c r="T13" s="114"/>
      <c r="U13" s="85"/>
      <c r="V13" s="120"/>
      <c r="W13" s="114"/>
      <c r="X13" s="85"/>
      <c r="Y13" s="120"/>
      <c r="Z13" s="114"/>
      <c r="AA13" s="85"/>
      <c r="AB13" s="120"/>
      <c r="AC13" s="114"/>
      <c r="AD13" s="83"/>
      <c r="AE13" s="15"/>
      <c r="AM13" s="2"/>
      <c r="BM13" s="2"/>
    </row>
    <row r="14" spans="1:65" ht="12.75" customHeight="1">
      <c r="A14" s="4"/>
      <c r="B14" s="110" t="s">
        <v>40</v>
      </c>
      <c r="C14" s="11" t="s">
        <v>27</v>
      </c>
      <c r="D14" s="8">
        <v>126.68</v>
      </c>
      <c r="E14" s="71">
        <v>141.01</v>
      </c>
      <c r="F14" s="44"/>
      <c r="G14" s="80">
        <f aca="true" t="shared" si="0" ref="G14:G20">D14*1000</f>
        <v>126680</v>
      </c>
      <c r="H14" s="48">
        <f aca="true" t="shared" si="1" ref="H14:H20">2000-(G14/E14)</f>
        <v>1101.623998297993</v>
      </c>
      <c r="I14" s="54"/>
      <c r="J14" s="45"/>
      <c r="K14" s="51"/>
      <c r="L14" s="54"/>
      <c r="M14" s="45"/>
      <c r="N14" s="51"/>
      <c r="O14" s="54"/>
      <c r="P14" s="45"/>
      <c r="Q14" s="51"/>
      <c r="R14" s="54"/>
      <c r="S14" s="45"/>
      <c r="T14" s="51"/>
      <c r="U14" s="54"/>
      <c r="V14" s="45"/>
      <c r="W14" s="51"/>
      <c r="X14" s="54"/>
      <c r="Y14" s="45"/>
      <c r="Z14" s="51"/>
      <c r="AA14" s="54"/>
      <c r="AB14" s="45">
        <f>1/D14*1000</f>
        <v>7.893905904641617</v>
      </c>
      <c r="AC14" s="51">
        <f>2000-(E14*AB14)</f>
        <v>886.8803283864856</v>
      </c>
      <c r="AD14" s="54"/>
      <c r="AM14" s="2"/>
      <c r="BM14" s="2"/>
    </row>
    <row r="15" spans="1:65" ht="12.75" customHeight="1">
      <c r="A15" s="4"/>
      <c r="B15" s="111"/>
      <c r="C15" s="11" t="s">
        <v>30</v>
      </c>
      <c r="D15" s="9">
        <v>1.4929</v>
      </c>
      <c r="E15" s="72">
        <v>1.2137</v>
      </c>
      <c r="F15" s="44"/>
      <c r="G15" s="80">
        <f t="shared" si="0"/>
        <v>1492.8999999999999</v>
      </c>
      <c r="H15" s="48">
        <f t="shared" si="1"/>
        <v>769.9596275850706</v>
      </c>
      <c r="I15" s="54"/>
      <c r="J15" s="45"/>
      <c r="K15" s="51"/>
      <c r="L15" s="54"/>
      <c r="M15" s="45"/>
      <c r="N15" s="51"/>
      <c r="O15" s="54"/>
      <c r="P15" s="45"/>
      <c r="Q15" s="51"/>
      <c r="R15" s="54"/>
      <c r="S15" s="45"/>
      <c r="T15" s="51"/>
      <c r="U15" s="54"/>
      <c r="V15" s="45"/>
      <c r="W15" s="51"/>
      <c r="X15" s="54"/>
      <c r="Y15" s="45">
        <f>1/D15*1000</f>
        <v>669.8372295532185</v>
      </c>
      <c r="Z15" s="51">
        <f>2000-(E15*Y15)</f>
        <v>1187.0185544912588</v>
      </c>
      <c r="AA15" s="54"/>
      <c r="AB15" s="45"/>
      <c r="AC15" s="51"/>
      <c r="AD15" s="54"/>
      <c r="AM15" s="2"/>
      <c r="BM15" s="2"/>
    </row>
    <row r="16" spans="1:65" ht="12.75" customHeight="1">
      <c r="A16" s="3"/>
      <c r="B16" s="111"/>
      <c r="C16" s="11" t="s">
        <v>28</v>
      </c>
      <c r="D16" s="9">
        <v>1.6992</v>
      </c>
      <c r="E16" s="72">
        <v>1.5444</v>
      </c>
      <c r="F16" s="44"/>
      <c r="G16" s="80">
        <f t="shared" si="0"/>
        <v>1699.2</v>
      </c>
      <c r="H16" s="48">
        <f t="shared" si="1"/>
        <v>899.7668997668998</v>
      </c>
      <c r="I16" s="54"/>
      <c r="J16" s="45"/>
      <c r="K16" s="51"/>
      <c r="L16" s="54"/>
      <c r="M16" s="45"/>
      <c r="N16" s="51"/>
      <c r="O16" s="54"/>
      <c r="P16" s="45"/>
      <c r="Q16" s="51"/>
      <c r="R16" s="54"/>
      <c r="S16" s="45"/>
      <c r="T16" s="51"/>
      <c r="U16" s="54"/>
      <c r="V16" s="45">
        <f>1/D16*1000</f>
        <v>588.5122410546139</v>
      </c>
      <c r="W16" s="51">
        <f>2000-(E16*V16)</f>
        <v>1091.1016949152543</v>
      </c>
      <c r="X16" s="54"/>
      <c r="Y16" s="45"/>
      <c r="Z16" s="51"/>
      <c r="AA16" s="54"/>
      <c r="AB16" s="45"/>
      <c r="AC16" s="51"/>
      <c r="AD16" s="54"/>
      <c r="AM16" s="2"/>
      <c r="BM16" s="2"/>
    </row>
    <row r="17" spans="2:65" ht="12.75" customHeight="1">
      <c r="B17" s="111"/>
      <c r="C17" s="11" t="s">
        <v>32</v>
      </c>
      <c r="D17" s="6">
        <v>1.3939</v>
      </c>
      <c r="E17" s="73">
        <v>1.3912</v>
      </c>
      <c r="F17" s="44"/>
      <c r="G17" s="80">
        <f t="shared" si="0"/>
        <v>1393.8999999999999</v>
      </c>
      <c r="H17" s="48">
        <f t="shared" si="1"/>
        <v>998.0592294422082</v>
      </c>
      <c r="I17" s="54"/>
      <c r="J17" s="45"/>
      <c r="K17" s="51"/>
      <c r="L17" s="54"/>
      <c r="M17" s="45"/>
      <c r="N17" s="51"/>
      <c r="O17" s="54"/>
      <c r="P17" s="45"/>
      <c r="Q17" s="51"/>
      <c r="R17" s="54"/>
      <c r="S17" s="45">
        <f>1/D17*1000</f>
        <v>717.4115790228855</v>
      </c>
      <c r="T17" s="51">
        <f>2000-(E17*S17)</f>
        <v>1001.9370112633618</v>
      </c>
      <c r="U17" s="54"/>
      <c r="V17" s="45"/>
      <c r="W17" s="51"/>
      <c r="X17" s="54"/>
      <c r="Y17" s="45"/>
      <c r="Z17" s="51"/>
      <c r="AA17" s="54"/>
      <c r="AB17" s="45"/>
      <c r="AC17" s="51"/>
      <c r="AD17" s="54"/>
      <c r="AM17" s="2"/>
      <c r="BM17" s="2"/>
    </row>
    <row r="18" spans="2:65" ht="12.75" customHeight="1">
      <c r="B18" s="111"/>
      <c r="C18" s="10" t="s">
        <v>31</v>
      </c>
      <c r="D18" s="9">
        <v>2.3872</v>
      </c>
      <c r="E18" s="72">
        <v>1.6292</v>
      </c>
      <c r="F18" s="44"/>
      <c r="G18" s="80">
        <f t="shared" si="0"/>
        <v>2387.2</v>
      </c>
      <c r="H18" s="48">
        <f t="shared" si="1"/>
        <v>534.7409771667076</v>
      </c>
      <c r="I18" s="54"/>
      <c r="J18" s="45"/>
      <c r="K18" s="51"/>
      <c r="L18" s="54"/>
      <c r="M18" s="45"/>
      <c r="N18" s="51"/>
      <c r="O18" s="54"/>
      <c r="P18" s="45">
        <f>1/D18*1000</f>
        <v>418.9008042895442</v>
      </c>
      <c r="Q18" s="51">
        <f>2000-(E18*P18)</f>
        <v>1317.5268096514747</v>
      </c>
      <c r="R18" s="54"/>
      <c r="S18" s="45"/>
      <c r="T18" s="51"/>
      <c r="U18" s="54"/>
      <c r="V18" s="45"/>
      <c r="W18" s="51"/>
      <c r="X18" s="54"/>
      <c r="Y18" s="45"/>
      <c r="Z18" s="51"/>
      <c r="AA18" s="54"/>
      <c r="AB18" s="45"/>
      <c r="AC18" s="51"/>
      <c r="AD18" s="54"/>
      <c r="AM18" s="2"/>
      <c r="BM18" s="2"/>
    </row>
    <row r="19" spans="2:65" ht="12.75" customHeight="1">
      <c r="B19" s="111"/>
      <c r="C19" s="10" t="s">
        <v>29</v>
      </c>
      <c r="D19" s="9">
        <v>1.9744</v>
      </c>
      <c r="E19" s="72">
        <v>1.5401</v>
      </c>
      <c r="F19" s="44"/>
      <c r="G19" s="80">
        <f t="shared" si="0"/>
        <v>1974.3999999999999</v>
      </c>
      <c r="H19" s="48">
        <f t="shared" si="1"/>
        <v>718.005324329589</v>
      </c>
      <c r="I19" s="54"/>
      <c r="J19" s="45"/>
      <c r="K19" s="51"/>
      <c r="L19" s="54"/>
      <c r="M19" s="45">
        <f>1/D19*1000</f>
        <v>506.482982171799</v>
      </c>
      <c r="N19" s="51">
        <f>2000-(E19*M19)</f>
        <v>1219.9655591572123</v>
      </c>
      <c r="O19" s="54"/>
      <c r="P19" s="45"/>
      <c r="Q19" s="51"/>
      <c r="R19" s="54"/>
      <c r="S19" s="45"/>
      <c r="T19" s="51"/>
      <c r="U19" s="54"/>
      <c r="V19" s="45"/>
      <c r="W19" s="51"/>
      <c r="X19" s="54"/>
      <c r="Y19" s="45"/>
      <c r="Z19" s="51"/>
      <c r="AA19" s="54"/>
      <c r="AB19" s="45"/>
      <c r="AC19" s="51"/>
      <c r="AD19" s="54"/>
      <c r="AM19" s="2"/>
      <c r="BM19" s="2"/>
    </row>
    <row r="20" spans="2:65" ht="12.75" customHeight="1">
      <c r="B20" s="111"/>
      <c r="C20" s="49" t="s">
        <v>20</v>
      </c>
      <c r="D20" s="50">
        <v>0.9584</v>
      </c>
      <c r="E20" s="74">
        <v>0.8357</v>
      </c>
      <c r="F20" s="44"/>
      <c r="G20" s="80">
        <f t="shared" si="0"/>
        <v>958.4</v>
      </c>
      <c r="H20" s="51">
        <f t="shared" si="1"/>
        <v>853.1769773842288</v>
      </c>
      <c r="I20" s="54"/>
      <c r="J20" s="45">
        <f>1/D20*1000</f>
        <v>1043.4056761268782</v>
      </c>
      <c r="K20" s="51">
        <f>2000-(E20*J20)</f>
        <v>1128.025876460768</v>
      </c>
      <c r="L20" s="54"/>
      <c r="M20" s="45"/>
      <c r="N20" s="51"/>
      <c r="O20" s="54"/>
      <c r="P20" s="45"/>
      <c r="Q20" s="51"/>
      <c r="R20" s="54"/>
      <c r="S20" s="45"/>
      <c r="T20" s="51"/>
      <c r="U20" s="54"/>
      <c r="V20" s="45"/>
      <c r="W20" s="51"/>
      <c r="X20" s="54"/>
      <c r="Y20" s="45"/>
      <c r="Z20" s="51"/>
      <c r="AA20" s="54"/>
      <c r="AB20" s="45"/>
      <c r="AC20" s="51"/>
      <c r="AD20" s="54"/>
      <c r="AM20" s="2"/>
      <c r="BM20" s="2"/>
    </row>
    <row r="21" spans="2:65" ht="12.75" customHeight="1">
      <c r="B21" s="112"/>
      <c r="C21" s="61"/>
      <c r="D21" s="62"/>
      <c r="E21" s="75"/>
      <c r="F21" s="43"/>
      <c r="G21" s="63" t="s">
        <v>24</v>
      </c>
      <c r="H21" s="65">
        <f>AVERAGE(H14:H20)</f>
        <v>839.333290567528</v>
      </c>
      <c r="I21" s="23"/>
      <c r="J21" s="45"/>
      <c r="K21" s="51"/>
      <c r="L21" s="23"/>
      <c r="M21" s="45"/>
      <c r="N21" s="51"/>
      <c r="O21" s="23"/>
      <c r="P21" s="45"/>
      <c r="Q21" s="51"/>
      <c r="R21" s="23"/>
      <c r="S21" s="45"/>
      <c r="T21" s="51"/>
      <c r="U21" s="23"/>
      <c r="V21" s="45"/>
      <c r="W21" s="51"/>
      <c r="X21" s="23"/>
      <c r="Y21" s="45"/>
      <c r="Z21" s="51"/>
      <c r="AA21" s="23"/>
      <c r="AB21" s="45"/>
      <c r="AC21" s="51"/>
      <c r="AD21" s="23"/>
      <c r="AM21" s="2"/>
      <c r="BM21" s="2"/>
    </row>
    <row r="22" spans="2:65" ht="12.75" customHeight="1">
      <c r="B22" s="110" t="s">
        <v>41</v>
      </c>
      <c r="C22" s="52" t="s">
        <v>10</v>
      </c>
      <c r="D22" s="53">
        <v>132.16</v>
      </c>
      <c r="E22" s="76">
        <v>168.75</v>
      </c>
      <c r="F22" s="43"/>
      <c r="G22" s="102"/>
      <c r="H22" s="59"/>
      <c r="J22" s="45">
        <f aca="true" t="shared" si="2" ref="J22:J27">D22*1000</f>
        <v>132160</v>
      </c>
      <c r="K22" s="51">
        <f aca="true" t="shared" si="3" ref="K22:K27">2000-(J22/E22)</f>
        <v>1216.8296296296296</v>
      </c>
      <c r="L22" s="15"/>
      <c r="M22" s="45"/>
      <c r="N22" s="51"/>
      <c r="O22" s="15"/>
      <c r="P22" s="45"/>
      <c r="Q22" s="51"/>
      <c r="R22" s="15"/>
      <c r="S22" s="45"/>
      <c r="T22" s="51"/>
      <c r="U22" s="15"/>
      <c r="V22" s="45"/>
      <c r="W22" s="51"/>
      <c r="X22" s="15"/>
      <c r="Y22" s="45"/>
      <c r="Z22" s="51"/>
      <c r="AA22" s="15"/>
      <c r="AB22" s="45">
        <f>1/D22*1000</f>
        <v>7.566585956416465</v>
      </c>
      <c r="AC22" s="51">
        <f>2000-(E22*AB22)</f>
        <v>723.1386198547216</v>
      </c>
      <c r="AD22" s="15"/>
      <c r="AM22" s="2"/>
      <c r="BM22" s="2"/>
    </row>
    <row r="23" spans="2:65" ht="12.75" customHeight="1">
      <c r="B23" s="111"/>
      <c r="C23" s="10" t="s">
        <v>14</v>
      </c>
      <c r="D23" s="9">
        <v>1.5579</v>
      </c>
      <c r="E23" s="72">
        <v>1.4521</v>
      </c>
      <c r="F23" s="43"/>
      <c r="G23" s="21"/>
      <c r="H23" s="15"/>
      <c r="J23" s="45">
        <f t="shared" si="2"/>
        <v>1557.9</v>
      </c>
      <c r="K23" s="51">
        <f t="shared" si="3"/>
        <v>927.1400041319466</v>
      </c>
      <c r="L23" s="15"/>
      <c r="M23" s="45"/>
      <c r="N23" s="51"/>
      <c r="O23" s="15"/>
      <c r="P23" s="45"/>
      <c r="Q23" s="51"/>
      <c r="R23" s="15"/>
      <c r="S23" s="45"/>
      <c r="T23" s="51"/>
      <c r="U23" s="15"/>
      <c r="V23" s="45"/>
      <c r="W23" s="51"/>
      <c r="X23" s="15"/>
      <c r="Y23" s="45">
        <f>1/D23*1000</f>
        <v>641.8897233455292</v>
      </c>
      <c r="Z23" s="51">
        <f>2000-(E23*Y23)</f>
        <v>1067.9119327299572</v>
      </c>
      <c r="AA23" s="15"/>
      <c r="AB23" s="45"/>
      <c r="AC23" s="51"/>
      <c r="AD23" s="15"/>
      <c r="AM23" s="2"/>
      <c r="BM23" s="2"/>
    </row>
    <row r="24" spans="2:65" ht="12.75" customHeight="1">
      <c r="B24" s="111"/>
      <c r="C24" s="10" t="s">
        <v>12</v>
      </c>
      <c r="D24" s="9">
        <v>1.7726</v>
      </c>
      <c r="E24" s="72">
        <v>1.8479</v>
      </c>
      <c r="F24" s="43"/>
      <c r="G24" s="21"/>
      <c r="H24" s="15"/>
      <c r="J24" s="45">
        <f t="shared" si="2"/>
        <v>1772.6</v>
      </c>
      <c r="K24" s="51">
        <f t="shared" si="3"/>
        <v>1040.748958276963</v>
      </c>
      <c r="L24" s="15"/>
      <c r="M24" s="45"/>
      <c r="N24" s="51"/>
      <c r="O24" s="15"/>
      <c r="P24" s="45"/>
      <c r="Q24" s="51"/>
      <c r="R24" s="15"/>
      <c r="S24" s="45"/>
      <c r="T24" s="51"/>
      <c r="U24" s="15"/>
      <c r="V24" s="45">
        <f>1/D24*1000</f>
        <v>564.1430666817106</v>
      </c>
      <c r="W24" s="51">
        <f>2000-(E24*V24)</f>
        <v>957.5200270788669</v>
      </c>
      <c r="X24" s="15"/>
      <c r="Y24" s="45"/>
      <c r="Z24" s="51"/>
      <c r="AA24" s="15"/>
      <c r="AB24" s="45"/>
      <c r="AC24" s="51"/>
      <c r="AD24" s="15"/>
      <c r="AM24" s="2"/>
      <c r="BM24" s="2"/>
    </row>
    <row r="25" spans="2:65" ht="12.75" customHeight="1">
      <c r="B25" s="111"/>
      <c r="C25" s="11" t="s">
        <v>21</v>
      </c>
      <c r="D25" s="6">
        <v>1.4543</v>
      </c>
      <c r="E25" s="73">
        <v>1.6646</v>
      </c>
      <c r="F25" s="43"/>
      <c r="G25" s="21"/>
      <c r="H25" s="15"/>
      <c r="J25" s="45">
        <f t="shared" si="2"/>
        <v>1454.3</v>
      </c>
      <c r="K25" s="51">
        <f t="shared" si="3"/>
        <v>1126.3366574552447</v>
      </c>
      <c r="L25" s="15"/>
      <c r="M25" s="45"/>
      <c r="N25" s="51"/>
      <c r="O25" s="15"/>
      <c r="P25" s="45"/>
      <c r="Q25" s="51"/>
      <c r="R25" s="15"/>
      <c r="S25" s="45">
        <f>1/D25*1000</f>
        <v>687.6160352059411</v>
      </c>
      <c r="T25" s="51">
        <f>2000-(E25*S25)</f>
        <v>855.3943477961905</v>
      </c>
      <c r="U25" s="15"/>
      <c r="V25" s="45"/>
      <c r="W25" s="51"/>
      <c r="X25" s="15"/>
      <c r="Y25" s="45"/>
      <c r="Z25" s="51"/>
      <c r="AA25" s="15"/>
      <c r="AB25" s="45"/>
      <c r="AC25" s="51"/>
      <c r="AD25" s="15"/>
      <c r="AM25" s="2"/>
      <c r="BM25" s="2"/>
    </row>
    <row r="26" spans="2:65" ht="12.75" customHeight="1">
      <c r="B26" s="111"/>
      <c r="C26" s="10" t="s">
        <v>16</v>
      </c>
      <c r="D26" s="9">
        <v>2.4905</v>
      </c>
      <c r="E26" s="72">
        <v>1.9495</v>
      </c>
      <c r="F26" s="43"/>
      <c r="G26" s="21"/>
      <c r="H26" s="15"/>
      <c r="J26" s="45">
        <f t="shared" si="2"/>
        <v>2490.5</v>
      </c>
      <c r="K26" s="51">
        <f t="shared" si="3"/>
        <v>722.4929469094641</v>
      </c>
      <c r="L26" s="15"/>
      <c r="M26" s="45"/>
      <c r="N26" s="51"/>
      <c r="O26" s="15"/>
      <c r="P26" s="45">
        <f>1/D26*1000</f>
        <v>401.5257980325236</v>
      </c>
      <c r="Q26" s="51">
        <f>2000-(E26*P26)</f>
        <v>1217.2254567355953</v>
      </c>
      <c r="R26" s="15"/>
      <c r="S26" s="45"/>
      <c r="T26" s="51"/>
      <c r="U26" s="15"/>
      <c r="V26" s="45"/>
      <c r="W26" s="51"/>
      <c r="X26" s="15"/>
      <c r="Y26" s="45"/>
      <c r="Z26" s="51"/>
      <c r="AA26" s="15"/>
      <c r="AB26" s="45"/>
      <c r="AC26" s="51"/>
      <c r="AD26" s="15"/>
      <c r="AM26" s="2"/>
      <c r="BM26" s="2"/>
    </row>
    <row r="27" spans="2:65" ht="12.75" customHeight="1">
      <c r="B27" s="111"/>
      <c r="C27" s="36" t="s">
        <v>18</v>
      </c>
      <c r="D27" s="29">
        <v>2.0594</v>
      </c>
      <c r="E27" s="77">
        <v>1.8433</v>
      </c>
      <c r="F27" s="43"/>
      <c r="G27" s="21"/>
      <c r="H27" s="15"/>
      <c r="J27" s="45">
        <f t="shared" si="2"/>
        <v>2059.4</v>
      </c>
      <c r="K27" s="51">
        <f t="shared" si="3"/>
        <v>882.7646069549178</v>
      </c>
      <c r="L27" s="15"/>
      <c r="M27" s="45">
        <f>1/D27*1000</f>
        <v>485.5783237836263</v>
      </c>
      <c r="N27" s="51">
        <f>2000-(E27*M27)</f>
        <v>1104.9334757696417</v>
      </c>
      <c r="O27" s="15"/>
      <c r="P27" s="45"/>
      <c r="Q27" s="51"/>
      <c r="R27" s="15"/>
      <c r="S27" s="45"/>
      <c r="T27" s="51"/>
      <c r="U27" s="15"/>
      <c r="V27" s="45"/>
      <c r="W27" s="51"/>
      <c r="X27" s="15"/>
      <c r="Y27" s="45"/>
      <c r="Z27" s="51"/>
      <c r="AA27" s="15"/>
      <c r="AB27" s="45"/>
      <c r="AC27" s="51"/>
      <c r="AD27" s="15"/>
      <c r="AM27" s="2"/>
      <c r="BM27" s="2"/>
    </row>
    <row r="28" spans="2:65" ht="12.75" customHeight="1">
      <c r="B28" s="112"/>
      <c r="C28" s="61"/>
      <c r="D28" s="62"/>
      <c r="E28" s="75"/>
      <c r="F28" s="43"/>
      <c r="G28" s="21"/>
      <c r="H28" s="15"/>
      <c r="I28" s="37"/>
      <c r="J28" s="64" t="s">
        <v>8</v>
      </c>
      <c r="K28" s="65">
        <f>AVERAGE(K20:K27)</f>
        <v>1006.3340971169904</v>
      </c>
      <c r="L28" s="15"/>
      <c r="M28" s="45"/>
      <c r="N28" s="51"/>
      <c r="O28" s="15"/>
      <c r="P28" s="45"/>
      <c r="Q28" s="51"/>
      <c r="R28" s="15"/>
      <c r="S28" s="45"/>
      <c r="T28" s="51"/>
      <c r="U28" s="15"/>
      <c r="V28" s="45"/>
      <c r="W28" s="51"/>
      <c r="X28" s="15"/>
      <c r="Y28" s="45"/>
      <c r="Z28" s="51"/>
      <c r="AA28" s="15"/>
      <c r="AB28" s="45"/>
      <c r="AC28" s="51"/>
      <c r="AD28" s="15"/>
      <c r="AM28" s="2"/>
      <c r="BM28" s="2"/>
    </row>
    <row r="29" spans="2:65" ht="12.75" customHeight="1">
      <c r="B29" s="110" t="s">
        <v>42</v>
      </c>
      <c r="C29" s="52" t="s">
        <v>19</v>
      </c>
      <c r="D29" s="53">
        <v>64.16</v>
      </c>
      <c r="E29" s="76">
        <v>91.55</v>
      </c>
      <c r="F29" s="43"/>
      <c r="G29" s="21"/>
      <c r="H29" s="66"/>
      <c r="I29" s="20"/>
      <c r="J29" s="102"/>
      <c r="K29" s="103"/>
      <c r="L29" s="20"/>
      <c r="M29" s="45">
        <f>D29*1000</f>
        <v>64160</v>
      </c>
      <c r="N29" s="51">
        <f>2000-(M29/E29)</f>
        <v>1299.1807755324958</v>
      </c>
      <c r="O29" s="20"/>
      <c r="P29" s="45"/>
      <c r="Q29" s="51"/>
      <c r="R29" s="20"/>
      <c r="S29" s="45"/>
      <c r="T29" s="51"/>
      <c r="U29" s="20"/>
      <c r="V29" s="45"/>
      <c r="W29" s="51"/>
      <c r="X29" s="20"/>
      <c r="Y29" s="45"/>
      <c r="Z29" s="51"/>
      <c r="AA29" s="20"/>
      <c r="AB29" s="45">
        <f>1/D29*1000</f>
        <v>15.586034912718205</v>
      </c>
      <c r="AC29" s="51">
        <f>2000-(E29*AB29)</f>
        <v>573.0985037406483</v>
      </c>
      <c r="AD29" s="20"/>
      <c r="AM29" s="2"/>
      <c r="BM29" s="2"/>
    </row>
    <row r="30" spans="2:65" ht="12.75" customHeight="1">
      <c r="B30" s="111"/>
      <c r="C30" s="10" t="s">
        <v>17</v>
      </c>
      <c r="D30" s="9">
        <v>0.7565</v>
      </c>
      <c r="E30" s="72">
        <v>0.7878</v>
      </c>
      <c r="F30" s="43"/>
      <c r="G30" s="21"/>
      <c r="H30" s="67"/>
      <c r="I30" s="55"/>
      <c r="J30" s="21"/>
      <c r="K30" s="101"/>
      <c r="L30" s="55"/>
      <c r="M30" s="45">
        <f>D30*1000</f>
        <v>756.5</v>
      </c>
      <c r="N30" s="51">
        <f>2000-(M30/E30)</f>
        <v>1039.7308961665397</v>
      </c>
      <c r="O30" s="55"/>
      <c r="P30" s="45"/>
      <c r="Q30" s="51"/>
      <c r="R30" s="55"/>
      <c r="S30" s="45"/>
      <c r="T30" s="51"/>
      <c r="U30" s="55"/>
      <c r="V30" s="45"/>
      <c r="W30" s="51"/>
      <c r="X30" s="55"/>
      <c r="Y30" s="45">
        <f>1/D30*1000</f>
        <v>1321.8770654329148</v>
      </c>
      <c r="Z30" s="51">
        <f>2000-(E30*Y30)</f>
        <v>958.6252478519498</v>
      </c>
      <c r="AA30" s="55"/>
      <c r="AB30" s="45"/>
      <c r="AC30" s="51"/>
      <c r="AD30" s="55"/>
      <c r="AM30" s="2"/>
      <c r="BM30" s="2"/>
    </row>
    <row r="31" spans="2:65" ht="12.75" customHeight="1">
      <c r="B31" s="111"/>
      <c r="C31" s="10" t="s">
        <v>15</v>
      </c>
      <c r="D31" s="9">
        <v>0.8606</v>
      </c>
      <c r="E31" s="72">
        <v>1.0025</v>
      </c>
      <c r="F31" s="43"/>
      <c r="G31" s="21"/>
      <c r="H31" s="67"/>
      <c r="I31" s="55"/>
      <c r="J31" s="21"/>
      <c r="K31" s="101"/>
      <c r="L31" s="55"/>
      <c r="M31" s="45">
        <f>D31*1000</f>
        <v>860.6</v>
      </c>
      <c r="N31" s="51">
        <f>2000-(M31/E31)</f>
        <v>1141.5461346633415</v>
      </c>
      <c r="O31" s="55"/>
      <c r="P31" s="45"/>
      <c r="Q31" s="51"/>
      <c r="R31" s="55"/>
      <c r="S31" s="45"/>
      <c r="T31" s="51"/>
      <c r="U31" s="55"/>
      <c r="V31" s="45">
        <f>1/D31*1000</f>
        <v>1161.9800139437602</v>
      </c>
      <c r="W31" s="51">
        <f>2000-(E31*V31)</f>
        <v>835.1150360213803</v>
      </c>
      <c r="X31" s="55"/>
      <c r="Y31" s="45"/>
      <c r="Z31" s="51"/>
      <c r="AA31" s="55"/>
      <c r="AB31" s="45"/>
      <c r="AC31" s="51"/>
      <c r="AD31" s="55"/>
      <c r="AM31" s="2"/>
      <c r="BM31" s="2"/>
    </row>
    <row r="32" spans="2:65" ht="12.75" customHeight="1">
      <c r="B32" s="111"/>
      <c r="C32" s="11" t="s">
        <v>13</v>
      </c>
      <c r="D32" s="6">
        <v>0.7061</v>
      </c>
      <c r="E32" s="73">
        <v>0.9031</v>
      </c>
      <c r="F32" s="43"/>
      <c r="G32" s="21"/>
      <c r="H32" s="58"/>
      <c r="I32" s="56"/>
      <c r="J32" s="21"/>
      <c r="K32" s="101"/>
      <c r="L32" s="56"/>
      <c r="M32" s="45">
        <f>D32*1000</f>
        <v>706.0999999999999</v>
      </c>
      <c r="N32" s="51">
        <f>2000-(M32/E32)</f>
        <v>1218.137526298306</v>
      </c>
      <c r="O32" s="56"/>
      <c r="P32" s="45"/>
      <c r="Q32" s="51"/>
      <c r="R32" s="56"/>
      <c r="S32" s="45">
        <f>1/D32*1000</f>
        <v>1416.22999575131</v>
      </c>
      <c r="T32" s="51">
        <f>2000-(E32*S32)</f>
        <v>721.0026908369919</v>
      </c>
      <c r="U32" s="56"/>
      <c r="V32" s="45"/>
      <c r="W32" s="51"/>
      <c r="X32" s="56"/>
      <c r="Y32" s="45"/>
      <c r="Z32" s="51"/>
      <c r="AA32" s="56"/>
      <c r="AB32" s="45"/>
      <c r="AC32" s="51"/>
      <c r="AD32" s="56"/>
      <c r="AM32" s="2"/>
      <c r="BM32" s="2"/>
    </row>
    <row r="33" spans="2:65" ht="12.75" customHeight="1">
      <c r="B33" s="111"/>
      <c r="C33" s="10" t="s">
        <v>11</v>
      </c>
      <c r="D33" s="9">
        <v>1.209</v>
      </c>
      <c r="E33" s="72">
        <v>1.058</v>
      </c>
      <c r="F33" s="43"/>
      <c r="G33" s="21"/>
      <c r="H33" s="67"/>
      <c r="I33" s="55"/>
      <c r="J33" s="21"/>
      <c r="K33" s="101"/>
      <c r="L33" s="55"/>
      <c r="M33" s="45">
        <f>D33*1000</f>
        <v>1209</v>
      </c>
      <c r="N33" s="51">
        <f>2000-(M33/E33)</f>
        <v>857.2778827977315</v>
      </c>
      <c r="O33" s="55"/>
      <c r="P33" s="45">
        <f>1/D33*1000</f>
        <v>827.1298593879238</v>
      </c>
      <c r="Q33" s="51">
        <f>2000-(E33*P33)</f>
        <v>1124.8966087675767</v>
      </c>
      <c r="R33" s="55"/>
      <c r="S33" s="45"/>
      <c r="T33" s="51"/>
      <c r="U33" s="55"/>
      <c r="V33" s="45"/>
      <c r="W33" s="51"/>
      <c r="X33" s="55"/>
      <c r="Y33" s="45"/>
      <c r="Z33" s="51"/>
      <c r="AA33" s="55"/>
      <c r="AB33" s="45"/>
      <c r="AC33" s="51"/>
      <c r="AD33" s="55"/>
      <c r="AM33" s="2"/>
      <c r="BM33" s="2"/>
    </row>
    <row r="34" spans="2:65" ht="12.75" customHeight="1">
      <c r="B34" s="112"/>
      <c r="C34" s="91"/>
      <c r="D34" s="92"/>
      <c r="E34" s="93"/>
      <c r="F34" s="43"/>
      <c r="G34" s="21"/>
      <c r="H34" s="67"/>
      <c r="I34" s="55"/>
      <c r="J34" s="21"/>
      <c r="K34" s="101"/>
      <c r="L34" s="55"/>
      <c r="M34" s="64" t="s">
        <v>33</v>
      </c>
      <c r="N34" s="65">
        <f>AVERAGE(N19:N33)</f>
        <v>1125.8246071978954</v>
      </c>
      <c r="O34" s="55"/>
      <c r="P34" s="88"/>
      <c r="Q34" s="90"/>
      <c r="R34" s="55"/>
      <c r="S34" s="89"/>
      <c r="T34" s="90"/>
      <c r="U34" s="94"/>
      <c r="V34" s="89"/>
      <c r="W34" s="90"/>
      <c r="X34" s="94"/>
      <c r="Y34" s="89"/>
      <c r="Z34" s="90"/>
      <c r="AA34" s="94"/>
      <c r="AB34" s="89"/>
      <c r="AC34" s="90"/>
      <c r="AD34" s="55"/>
      <c r="AM34" s="2"/>
      <c r="BM34" s="2"/>
    </row>
    <row r="35" spans="2:65" ht="12.75" customHeight="1">
      <c r="B35" s="110" t="s">
        <v>43</v>
      </c>
      <c r="C35" s="33" t="s">
        <v>9</v>
      </c>
      <c r="D35" s="34">
        <v>53.06</v>
      </c>
      <c r="E35" s="78">
        <v>86.54</v>
      </c>
      <c r="F35" s="43"/>
      <c r="G35" s="21"/>
      <c r="H35" s="68"/>
      <c r="I35" s="19"/>
      <c r="J35" s="21"/>
      <c r="K35" s="101"/>
      <c r="L35" s="19"/>
      <c r="M35" s="102"/>
      <c r="N35" s="103"/>
      <c r="O35" s="19"/>
      <c r="P35" s="45">
        <f>D35*1000</f>
        <v>53060</v>
      </c>
      <c r="Q35" s="95">
        <f>2000-(P35/E35)</f>
        <v>1386.8731222556044</v>
      </c>
      <c r="R35" s="19"/>
      <c r="S35" s="45"/>
      <c r="T35" s="95"/>
      <c r="U35" s="19"/>
      <c r="V35" s="45"/>
      <c r="W35" s="95"/>
      <c r="X35" s="19"/>
      <c r="Y35" s="45"/>
      <c r="Z35" s="95"/>
      <c r="AA35" s="19"/>
      <c r="AB35" s="45">
        <f>1/D35*1000</f>
        <v>18.846588767433094</v>
      </c>
      <c r="AC35" s="51">
        <f>2000-(E35*AB35)</f>
        <v>369.0162080663399</v>
      </c>
      <c r="AD35" s="19"/>
      <c r="AM35" s="2"/>
      <c r="BM35" s="2"/>
    </row>
    <row r="36" spans="2:65" ht="12.75" customHeight="1">
      <c r="B36" s="111"/>
      <c r="C36" s="10" t="s">
        <v>7</v>
      </c>
      <c r="D36" s="9">
        <v>0.6256</v>
      </c>
      <c r="E36" s="72">
        <v>0.7447</v>
      </c>
      <c r="F36" s="43"/>
      <c r="G36" s="21"/>
      <c r="H36" s="67"/>
      <c r="I36" s="55"/>
      <c r="J36" s="21"/>
      <c r="K36" s="101"/>
      <c r="L36" s="55"/>
      <c r="M36" s="21"/>
      <c r="N36" s="101"/>
      <c r="O36" s="55"/>
      <c r="P36" s="45">
        <f>D36*1000</f>
        <v>625.6</v>
      </c>
      <c r="Q36" s="51">
        <f>2000-(P36/E36)</f>
        <v>1159.930173224117</v>
      </c>
      <c r="R36" s="55"/>
      <c r="S36" s="45"/>
      <c r="T36" s="51"/>
      <c r="U36" s="55"/>
      <c r="V36" s="45"/>
      <c r="W36" s="51"/>
      <c r="X36" s="55"/>
      <c r="Y36" s="45">
        <f>1/D36*1000</f>
        <v>1598.46547314578</v>
      </c>
      <c r="Z36" s="51">
        <f>2000-(E36*Y36)</f>
        <v>809.6227621483376</v>
      </c>
      <c r="AA36" s="55"/>
      <c r="AB36" s="45"/>
      <c r="AC36" s="51"/>
      <c r="AD36" s="55"/>
      <c r="AM36" s="2"/>
      <c r="BM36" s="2"/>
    </row>
    <row r="37" spans="2:65" ht="12.75" customHeight="1">
      <c r="B37" s="111"/>
      <c r="C37" s="36" t="s">
        <v>37</v>
      </c>
      <c r="D37" s="29">
        <v>0.7117</v>
      </c>
      <c r="E37" s="77">
        <v>0.9477</v>
      </c>
      <c r="F37" s="43"/>
      <c r="G37" s="21"/>
      <c r="H37" s="67"/>
      <c r="I37" s="55"/>
      <c r="J37" s="21"/>
      <c r="K37" s="101"/>
      <c r="L37" s="55"/>
      <c r="M37" s="21"/>
      <c r="N37" s="101"/>
      <c r="O37" s="55"/>
      <c r="P37" s="45">
        <f>D37*1000</f>
        <v>711.7</v>
      </c>
      <c r="Q37" s="51">
        <f>2000-(P37/E37)</f>
        <v>1249.0239527276563</v>
      </c>
      <c r="R37" s="55"/>
      <c r="S37" s="45"/>
      <c r="T37" s="51"/>
      <c r="U37" s="55"/>
      <c r="V37" s="45">
        <f>1/D37*1000</f>
        <v>1405.086412814388</v>
      </c>
      <c r="W37" s="51">
        <f>2000-(E37*V37)</f>
        <v>668.3996065758045</v>
      </c>
      <c r="X37" s="55"/>
      <c r="Y37" s="45"/>
      <c r="Z37" s="51"/>
      <c r="AA37" s="55"/>
      <c r="AB37" s="45"/>
      <c r="AC37" s="51"/>
      <c r="AD37" s="55"/>
      <c r="AM37" s="2"/>
      <c r="BM37" s="2"/>
    </row>
    <row r="38" spans="2:65" ht="12.75" customHeight="1">
      <c r="B38" s="111"/>
      <c r="C38" s="49" t="s">
        <v>6</v>
      </c>
      <c r="D38" s="50">
        <v>0.5838</v>
      </c>
      <c r="E38" s="74">
        <v>0.8536</v>
      </c>
      <c r="F38" s="43"/>
      <c r="G38" s="21"/>
      <c r="H38" s="58"/>
      <c r="I38" s="56"/>
      <c r="J38" s="21"/>
      <c r="K38" s="101"/>
      <c r="L38" s="56"/>
      <c r="M38" s="21"/>
      <c r="N38" s="101"/>
      <c r="O38" s="56"/>
      <c r="P38" s="45">
        <f>D38*1000</f>
        <v>583.8</v>
      </c>
      <c r="Q38" s="51">
        <f>2000-(P38/E38)</f>
        <v>1316.0731021555764</v>
      </c>
      <c r="R38" s="56"/>
      <c r="S38" s="45">
        <f>1/D38*1000</f>
        <v>1712.9153819801302</v>
      </c>
      <c r="T38" s="51">
        <f>2000-(E38*S38)</f>
        <v>537.8554299417608</v>
      </c>
      <c r="U38" s="56"/>
      <c r="V38" s="45"/>
      <c r="W38" s="51"/>
      <c r="X38" s="56"/>
      <c r="Y38" s="45"/>
      <c r="Z38" s="51"/>
      <c r="AA38" s="56"/>
      <c r="AB38" s="45"/>
      <c r="AC38" s="51"/>
      <c r="AD38" s="56"/>
      <c r="AM38" s="2"/>
      <c r="BM38" s="2"/>
    </row>
    <row r="39" spans="2:65" ht="12.75" customHeight="1">
      <c r="B39" s="112"/>
      <c r="C39" s="96"/>
      <c r="D39" s="62"/>
      <c r="E39" s="62"/>
      <c r="F39" s="43"/>
      <c r="G39" s="21"/>
      <c r="H39" s="58"/>
      <c r="I39" s="56"/>
      <c r="J39" s="21"/>
      <c r="K39" s="101"/>
      <c r="L39" s="56"/>
      <c r="M39" s="21"/>
      <c r="N39" s="101"/>
      <c r="O39" s="56"/>
      <c r="P39" s="64" t="s">
        <v>34</v>
      </c>
      <c r="Q39" s="65">
        <f>AVERAGE(Q18:Q38)</f>
        <v>1253.0784607882285</v>
      </c>
      <c r="R39" s="56"/>
      <c r="S39" s="45"/>
      <c r="T39" s="51"/>
      <c r="U39" s="56"/>
      <c r="V39" s="45"/>
      <c r="W39" s="51"/>
      <c r="X39" s="56"/>
      <c r="Y39" s="45"/>
      <c r="Z39" s="51"/>
      <c r="AA39" s="56"/>
      <c r="AB39" s="45"/>
      <c r="AC39" s="51"/>
      <c r="AD39" s="56"/>
      <c r="AM39" s="2"/>
      <c r="BM39" s="2"/>
    </row>
    <row r="40" spans="2:65" ht="12.75" customHeight="1">
      <c r="B40" s="110" t="s">
        <v>44</v>
      </c>
      <c r="C40" s="46" t="s">
        <v>5</v>
      </c>
      <c r="D40" s="53">
        <v>90.88</v>
      </c>
      <c r="E40" s="76">
        <v>101.35</v>
      </c>
      <c r="F40" s="43"/>
      <c r="G40" s="21"/>
      <c r="H40" s="66"/>
      <c r="I40" s="20"/>
      <c r="J40" s="21"/>
      <c r="K40" s="101"/>
      <c r="L40" s="20"/>
      <c r="M40" s="21"/>
      <c r="N40" s="101"/>
      <c r="O40" s="20"/>
      <c r="P40" s="102"/>
      <c r="Q40" s="103"/>
      <c r="R40" s="20"/>
      <c r="S40" s="45">
        <f>D40*1000</f>
        <v>90880</v>
      </c>
      <c r="T40" s="95">
        <f>2000-(S40/E40)</f>
        <v>1103.305377405032</v>
      </c>
      <c r="U40" s="20"/>
      <c r="V40" s="45"/>
      <c r="W40" s="51"/>
      <c r="X40" s="20"/>
      <c r="Y40" s="45"/>
      <c r="Z40" s="51"/>
      <c r="AA40" s="20"/>
      <c r="AB40" s="45">
        <f>1/D40*1000</f>
        <v>11.003521126760564</v>
      </c>
      <c r="AC40" s="51">
        <f>2000-(E40*AB40)</f>
        <v>884.793133802817</v>
      </c>
      <c r="AD40" s="20"/>
      <c r="AM40" s="2"/>
      <c r="BM40" s="2"/>
    </row>
    <row r="41" spans="2:65" ht="12.75" customHeight="1">
      <c r="B41" s="111"/>
      <c r="C41" s="7" t="s">
        <v>4</v>
      </c>
      <c r="D41" s="6">
        <v>1.0713</v>
      </c>
      <c r="E41" s="73">
        <v>0.8723</v>
      </c>
      <c r="F41" s="43"/>
      <c r="G41" s="21"/>
      <c r="H41" s="58"/>
      <c r="I41" s="56"/>
      <c r="J41" s="21"/>
      <c r="K41" s="101"/>
      <c r="L41" s="56"/>
      <c r="M41" s="21"/>
      <c r="N41" s="101"/>
      <c r="O41" s="56"/>
      <c r="P41" s="21"/>
      <c r="Q41" s="101"/>
      <c r="R41" s="56"/>
      <c r="S41" s="45">
        <f>D41*1000</f>
        <v>1071.3</v>
      </c>
      <c r="T41" s="95">
        <f>2000-(S41/E41)</f>
        <v>771.8674767855096</v>
      </c>
      <c r="U41" s="56"/>
      <c r="V41" s="45"/>
      <c r="W41" s="51"/>
      <c r="X41" s="56"/>
      <c r="Y41" s="45">
        <f>1/D41*1000</f>
        <v>933.4453467749464</v>
      </c>
      <c r="Z41" s="51">
        <f>2000-(E41*Y41)</f>
        <v>1185.7556240082142</v>
      </c>
      <c r="AA41" s="56"/>
      <c r="AB41" s="45"/>
      <c r="AC41" s="51"/>
      <c r="AD41" s="56"/>
      <c r="AM41" s="2"/>
      <c r="BM41" s="2"/>
    </row>
    <row r="42" spans="2:65" ht="12.75" customHeight="1">
      <c r="B42" s="111"/>
      <c r="C42" s="7" t="s">
        <v>3</v>
      </c>
      <c r="D42" s="6">
        <v>1.2188</v>
      </c>
      <c r="E42" s="73">
        <v>1.1101</v>
      </c>
      <c r="F42" s="43"/>
      <c r="G42" s="21"/>
      <c r="H42" s="58"/>
      <c r="I42" s="56"/>
      <c r="J42" s="21"/>
      <c r="K42" s="101"/>
      <c r="L42" s="56"/>
      <c r="M42" s="21"/>
      <c r="N42" s="101"/>
      <c r="O42" s="56"/>
      <c r="P42" s="21"/>
      <c r="Q42" s="101"/>
      <c r="R42" s="56"/>
      <c r="S42" s="45">
        <f>D42*1000</f>
        <v>1218.8000000000002</v>
      </c>
      <c r="T42" s="95">
        <f>2000-(S42/E42)</f>
        <v>902.080893613188</v>
      </c>
      <c r="U42" s="56"/>
      <c r="V42" s="45">
        <f>1/D42*1000</f>
        <v>820.4791598293402</v>
      </c>
      <c r="W42" s="51">
        <f>2000-(E42*V42)</f>
        <v>1089.1860846734494</v>
      </c>
      <c r="X42" s="56"/>
      <c r="Y42" s="45"/>
      <c r="Z42" s="51"/>
      <c r="AA42" s="56"/>
      <c r="AB42" s="45"/>
      <c r="AC42" s="51"/>
      <c r="AD42" s="56"/>
      <c r="AM42" s="2"/>
      <c r="BM42" s="2"/>
    </row>
    <row r="43" spans="2:65" ht="12.75" customHeight="1">
      <c r="B43" s="111"/>
      <c r="C43" s="46"/>
      <c r="D43" s="47"/>
      <c r="E43" s="79"/>
      <c r="F43" s="43"/>
      <c r="G43" s="21"/>
      <c r="H43" s="58"/>
      <c r="I43" s="56"/>
      <c r="J43" s="21"/>
      <c r="K43" s="101"/>
      <c r="L43" s="56"/>
      <c r="M43" s="21"/>
      <c r="N43" s="101"/>
      <c r="O43" s="56"/>
      <c r="P43" s="21"/>
      <c r="Q43" s="101"/>
      <c r="R43" s="56"/>
      <c r="S43" s="64" t="s">
        <v>26</v>
      </c>
      <c r="T43" s="65">
        <f>AVERAGE(T17:T42)</f>
        <v>841.9204610917193</v>
      </c>
      <c r="U43" s="56"/>
      <c r="V43" s="45"/>
      <c r="W43" s="51"/>
      <c r="X43" s="56"/>
      <c r="Y43" s="45"/>
      <c r="Z43" s="51"/>
      <c r="AA43" s="56"/>
      <c r="AB43" s="45"/>
      <c r="AC43" s="51"/>
      <c r="AD43" s="56"/>
      <c r="AM43" s="2"/>
      <c r="BM43" s="2"/>
    </row>
    <row r="44" spans="2:65" ht="12.75" customHeight="1">
      <c r="B44" s="110" t="s">
        <v>45</v>
      </c>
      <c r="C44" s="5" t="s">
        <v>2</v>
      </c>
      <c r="D44" s="34">
        <v>74.55</v>
      </c>
      <c r="E44" s="78">
        <v>91.32</v>
      </c>
      <c r="F44" s="43"/>
      <c r="G44" s="21"/>
      <c r="H44" s="68"/>
      <c r="I44" s="19"/>
      <c r="J44" s="21"/>
      <c r="K44" s="101"/>
      <c r="L44" s="19"/>
      <c r="M44" s="21"/>
      <c r="N44" s="101"/>
      <c r="O44" s="19"/>
      <c r="P44" s="21"/>
      <c r="Q44" s="101"/>
      <c r="R44" s="19"/>
      <c r="S44" s="102"/>
      <c r="T44" s="103"/>
      <c r="U44" s="19"/>
      <c r="V44" s="45">
        <f>D44*1000</f>
        <v>74550</v>
      </c>
      <c r="W44" s="95">
        <f>2000-(V44/E44)</f>
        <v>1183.6399474375821</v>
      </c>
      <c r="X44" s="19"/>
      <c r="Y44" s="45"/>
      <c r="Z44" s="51"/>
      <c r="AA44" s="19"/>
      <c r="AB44" s="45">
        <f>1/D44*1000</f>
        <v>13.41381623071764</v>
      </c>
      <c r="AC44" s="51">
        <f>2000-(E44*AB44)</f>
        <v>775.0503018108652</v>
      </c>
      <c r="AD44" s="19"/>
      <c r="AM44" s="2"/>
      <c r="BM44" s="2"/>
    </row>
    <row r="45" spans="2:65" ht="12.75" customHeight="1">
      <c r="B45" s="111"/>
      <c r="C45" s="26" t="s">
        <v>1</v>
      </c>
      <c r="D45" s="29">
        <v>0.8789</v>
      </c>
      <c r="E45" s="77">
        <v>0.7858</v>
      </c>
      <c r="F45" s="43"/>
      <c r="G45" s="21"/>
      <c r="H45" s="67"/>
      <c r="I45" s="55"/>
      <c r="J45" s="21"/>
      <c r="K45" s="101"/>
      <c r="L45" s="55"/>
      <c r="M45" s="21"/>
      <c r="N45" s="101"/>
      <c r="O45" s="55"/>
      <c r="P45" s="21"/>
      <c r="Q45" s="101"/>
      <c r="R45" s="55"/>
      <c r="S45" s="21"/>
      <c r="T45" s="101"/>
      <c r="U45" s="55"/>
      <c r="V45" s="45">
        <f>D45*1000</f>
        <v>878.9</v>
      </c>
      <c r="W45" s="95">
        <f>2000-(V45/E45)</f>
        <v>881.5220157800968</v>
      </c>
      <c r="X45" s="55"/>
      <c r="Y45" s="45">
        <f>1/D45*1000</f>
        <v>1137.7858686995107</v>
      </c>
      <c r="Z45" s="51">
        <f>2000-(E45*Y45)</f>
        <v>1105.9278643759244</v>
      </c>
      <c r="AA45" s="55"/>
      <c r="AB45" s="45"/>
      <c r="AC45" s="51"/>
      <c r="AD45" s="55"/>
      <c r="AM45" s="2"/>
      <c r="BM45" s="2"/>
    </row>
    <row r="46" spans="2:65" ht="12.75" customHeight="1">
      <c r="B46" s="112"/>
      <c r="C46" s="97"/>
      <c r="D46" s="70"/>
      <c r="E46" s="70"/>
      <c r="F46" s="43"/>
      <c r="G46" s="21"/>
      <c r="H46" s="67"/>
      <c r="I46" s="55"/>
      <c r="J46" s="21"/>
      <c r="K46" s="101"/>
      <c r="L46" s="55"/>
      <c r="M46" s="21"/>
      <c r="N46" s="101"/>
      <c r="O46" s="55"/>
      <c r="P46" s="21"/>
      <c r="Q46" s="101"/>
      <c r="R46" s="55"/>
      <c r="S46" s="21"/>
      <c r="T46" s="101"/>
      <c r="U46" s="55"/>
      <c r="V46" s="64" t="s">
        <v>35</v>
      </c>
      <c r="W46" s="65">
        <f>AVERAGE(W16:W45)</f>
        <v>958.0692017832049</v>
      </c>
      <c r="X46" s="55"/>
      <c r="Y46" s="45"/>
      <c r="Z46" s="95"/>
      <c r="AA46" s="55"/>
      <c r="AB46" s="45"/>
      <c r="AC46" s="51"/>
      <c r="AD46" s="55"/>
      <c r="AM46" s="2"/>
      <c r="BM46" s="2"/>
    </row>
    <row r="47" spans="2:65" ht="12.75" customHeight="1">
      <c r="B47" s="123" t="s">
        <v>46</v>
      </c>
      <c r="C47" s="99" t="s">
        <v>0</v>
      </c>
      <c r="D47" s="100">
        <v>84.82</v>
      </c>
      <c r="E47" s="69">
        <v>116.2</v>
      </c>
      <c r="G47" s="21"/>
      <c r="H47" s="68"/>
      <c r="I47" s="19"/>
      <c r="J47" s="21"/>
      <c r="K47" s="101"/>
      <c r="L47" s="19"/>
      <c r="M47" s="21"/>
      <c r="N47" s="101"/>
      <c r="O47" s="19"/>
      <c r="P47" s="21"/>
      <c r="Q47" s="101"/>
      <c r="R47" s="19"/>
      <c r="S47" s="21"/>
      <c r="T47" s="101"/>
      <c r="U47" s="19"/>
      <c r="V47" s="102"/>
      <c r="W47" s="103"/>
      <c r="X47" s="19"/>
      <c r="Y47" s="45">
        <f>D47*1000</f>
        <v>84820</v>
      </c>
      <c r="Z47" s="95">
        <f>2000-(Y47/E47)</f>
        <v>1270.051635111876</v>
      </c>
      <c r="AA47" s="19"/>
      <c r="AB47" s="45">
        <f>1/D47*1000</f>
        <v>11.789672247111532</v>
      </c>
      <c r="AC47" s="51">
        <f>2000-(E47*AB47)</f>
        <v>630.04008488564</v>
      </c>
      <c r="AD47" s="19"/>
      <c r="AM47" s="2"/>
      <c r="BM47" s="2"/>
    </row>
    <row r="48" spans="2:65" ht="12.75" customHeight="1">
      <c r="B48" s="124"/>
      <c r="C48" s="61"/>
      <c r="D48" s="98"/>
      <c r="E48" s="61"/>
      <c r="Y48" s="63" t="s">
        <v>36</v>
      </c>
      <c r="Z48" s="57">
        <f>AVERAGE(Z15:Z47)</f>
        <v>1083.5590886739312</v>
      </c>
      <c r="AB48" s="104"/>
      <c r="AC48" s="60"/>
      <c r="AM48" s="2"/>
      <c r="BM48" s="2"/>
    </row>
    <row r="49" spans="2:65" ht="12.75" customHeight="1">
      <c r="B49" s="35" t="s">
        <v>51</v>
      </c>
      <c r="C49" s="107"/>
      <c r="D49" s="109"/>
      <c r="E49" s="108"/>
      <c r="M49" s="42"/>
      <c r="P49" s="42"/>
      <c r="S49" s="42"/>
      <c r="V49" s="42"/>
      <c r="Y49" s="42"/>
      <c r="AB49" s="63" t="s">
        <v>25</v>
      </c>
      <c r="AC49" s="57">
        <f>AVERAGE(AC14:AC48)</f>
        <v>691.7167400782167</v>
      </c>
      <c r="AM49" s="2"/>
      <c r="BM49" s="2"/>
    </row>
    <row r="50" spans="2:65" ht="12.75" customHeight="1">
      <c r="B50" s="106"/>
      <c r="AM50" s="2"/>
      <c r="BM50" s="2"/>
    </row>
    <row r="51" spans="39:65" ht="12.75" customHeight="1">
      <c r="AM51" s="2"/>
      <c r="BM51" s="2"/>
    </row>
    <row r="52" spans="39:65" ht="12.75" customHeight="1">
      <c r="AM52" s="2"/>
      <c r="BM52" s="2"/>
    </row>
    <row r="53" spans="39:65" ht="12.75" customHeight="1">
      <c r="AM53" s="2"/>
      <c r="BM53" s="2"/>
    </row>
    <row r="54" spans="39:65" ht="12.75" customHeight="1">
      <c r="AM54" s="2"/>
      <c r="BM54" s="2"/>
    </row>
    <row r="55" spans="39:65" ht="12.75" customHeight="1">
      <c r="AM55" s="2"/>
      <c r="BM55" s="2"/>
    </row>
    <row r="56" spans="39:65" ht="12.75" customHeight="1">
      <c r="AM56" s="2"/>
      <c r="BM56" s="2"/>
    </row>
    <row r="57" spans="39:65" ht="12.75" customHeight="1">
      <c r="AM57" s="2"/>
      <c r="BM57" s="2"/>
    </row>
    <row r="58" spans="39:65" ht="12.75" customHeight="1">
      <c r="AM58" s="2"/>
      <c r="BM58" s="2"/>
    </row>
    <row r="59" spans="39:65" ht="12.75" customHeight="1">
      <c r="AM59" s="2"/>
      <c r="BM59" s="2"/>
    </row>
    <row r="60" spans="39:65" ht="12.75" customHeight="1">
      <c r="AM60" s="2"/>
      <c r="BM60" s="2"/>
    </row>
    <row r="61" spans="39:65" ht="12.75" customHeight="1">
      <c r="AM61" s="2"/>
      <c r="BM61" s="2"/>
    </row>
    <row r="62" spans="39:65" ht="12.75" customHeight="1">
      <c r="AM62" s="2"/>
      <c r="BM62" s="2"/>
    </row>
    <row r="63" spans="39:65" ht="12.75" customHeight="1">
      <c r="AM63" s="2"/>
      <c r="BM63" s="2"/>
    </row>
    <row r="64" spans="39:65" ht="12.75" customHeight="1">
      <c r="AM64" s="2"/>
      <c r="BM64" s="2"/>
    </row>
    <row r="65" spans="39:65" ht="12.75" customHeight="1">
      <c r="AM65" s="2"/>
      <c r="BM65" s="2"/>
    </row>
    <row r="66" spans="39:65" ht="12.75" customHeight="1">
      <c r="AM66" s="2"/>
      <c r="BM66" s="2"/>
    </row>
    <row r="67" spans="39:65" ht="12.75" customHeight="1">
      <c r="AM67" s="2"/>
      <c r="BM67" s="2"/>
    </row>
    <row r="68" spans="39:65" ht="12.75" customHeight="1">
      <c r="AM68" s="2"/>
      <c r="BM68" s="2"/>
    </row>
    <row r="69" spans="39:65" ht="12.75" customHeight="1">
      <c r="AM69" s="2"/>
      <c r="BM69" s="2"/>
    </row>
    <row r="70" spans="39:65" ht="12.75" customHeight="1">
      <c r="AM70" s="2"/>
      <c r="BM70" s="2"/>
    </row>
    <row r="71" spans="39:65" ht="12.75" customHeight="1">
      <c r="AM71" s="2"/>
      <c r="BM71" s="2"/>
    </row>
    <row r="72" spans="39:65" ht="12.75" customHeight="1">
      <c r="AM72" s="2"/>
      <c r="BM72" s="2"/>
    </row>
    <row r="73" spans="39:65" ht="12.75" customHeight="1">
      <c r="AM73" s="2"/>
      <c r="BM73" s="2"/>
    </row>
    <row r="74" spans="39:65" ht="12.75" customHeight="1">
      <c r="AM74" s="2"/>
      <c r="BM74" s="2"/>
    </row>
    <row r="75" spans="39:65" ht="12.75" customHeight="1">
      <c r="AM75" s="2"/>
      <c r="BM75" s="2"/>
    </row>
    <row r="76" spans="39:65" ht="12.75" customHeight="1">
      <c r="AM76" s="2"/>
      <c r="BM76" s="2"/>
    </row>
    <row r="77" spans="39:65" ht="12.75" customHeight="1">
      <c r="AM77" s="2"/>
      <c r="BM77" s="2"/>
    </row>
    <row r="78" spans="39:65" ht="12.75" customHeight="1">
      <c r="AM78" s="2"/>
      <c r="BM78" s="2"/>
    </row>
    <row r="79" spans="39:65" ht="12.75" customHeight="1">
      <c r="AM79" s="2"/>
      <c r="BM79" s="2"/>
    </row>
    <row r="80" spans="39:65" ht="12.75" customHeight="1">
      <c r="AM80" s="2"/>
      <c r="BM80" s="2"/>
    </row>
    <row r="81" spans="39:65" ht="12.75" customHeight="1">
      <c r="AM81" s="2"/>
      <c r="BM81" s="2"/>
    </row>
    <row r="82" spans="39:65" ht="12.75" customHeight="1">
      <c r="AM82" s="2"/>
      <c r="BM82" s="2"/>
    </row>
    <row r="83" spans="39:65" ht="12.75" customHeight="1">
      <c r="AM83" s="2"/>
      <c r="BM83" s="2"/>
    </row>
    <row r="84" spans="39:65" ht="12.75" customHeight="1">
      <c r="AM84" s="2"/>
      <c r="BM84" s="2"/>
    </row>
    <row r="85" spans="39:65" ht="12.75" customHeight="1">
      <c r="AM85" s="2"/>
      <c r="BM85" s="2"/>
    </row>
    <row r="86" spans="39:65" ht="12.75" customHeight="1">
      <c r="AM86" s="2"/>
      <c r="BM86" s="2"/>
    </row>
    <row r="87" spans="39:65" ht="12.75" customHeight="1">
      <c r="AM87" s="2"/>
      <c r="BM87" s="2"/>
    </row>
    <row r="88" spans="39:65" ht="12.75" customHeight="1">
      <c r="AM88" s="2"/>
      <c r="BM88" s="2"/>
    </row>
    <row r="89" spans="39:65" ht="12.75" customHeight="1">
      <c r="AM89" s="2"/>
      <c r="BM89" s="2"/>
    </row>
    <row r="90" spans="39:65" ht="12.75" customHeight="1">
      <c r="AM90" s="2"/>
      <c r="BM90" s="2"/>
    </row>
    <row r="91" spans="39:65" ht="12.75" customHeight="1">
      <c r="AM91" s="2"/>
      <c r="BM91" s="2"/>
    </row>
    <row r="92" spans="39:65" ht="12.75" customHeight="1">
      <c r="AM92" s="2"/>
      <c r="BM92" s="2"/>
    </row>
    <row r="93" spans="39:65" ht="12.75" customHeight="1">
      <c r="AM93" s="2"/>
      <c r="BM93" s="2"/>
    </row>
    <row r="94" spans="39:65" ht="12.75" customHeight="1">
      <c r="AM94" s="2"/>
      <c r="BM94" s="2"/>
    </row>
    <row r="95" spans="39:65" ht="12.75" customHeight="1">
      <c r="AM95" s="2"/>
      <c r="BM95" s="2"/>
    </row>
    <row r="96" spans="39:65" ht="12.75" customHeight="1">
      <c r="AM96" s="2"/>
      <c r="BM96" s="2"/>
    </row>
    <row r="97" spans="39:65" ht="12.75" customHeight="1">
      <c r="AM97" s="2"/>
      <c r="BM97" s="2"/>
    </row>
    <row r="98" spans="39:65" ht="12.75" customHeight="1">
      <c r="AM98" s="2"/>
      <c r="BM98" s="2"/>
    </row>
    <row r="99" spans="39:65" ht="12.75" customHeight="1">
      <c r="AM99" s="2"/>
      <c r="BM99" s="2"/>
    </row>
    <row r="100" spans="39:65" ht="12.75" customHeight="1">
      <c r="AM100" s="2"/>
      <c r="BM100" s="2"/>
    </row>
    <row r="101" spans="39:65" ht="12.75" customHeight="1">
      <c r="AM101" s="2"/>
      <c r="BM101" s="2"/>
    </row>
    <row r="102" spans="39:65" ht="12.75" customHeight="1">
      <c r="AM102" s="2"/>
      <c r="BM102" s="2"/>
    </row>
    <row r="103" spans="39:65" ht="12.75" customHeight="1">
      <c r="AM103" s="2"/>
      <c r="BM103" s="2"/>
    </row>
    <row r="104" spans="39:65" ht="12.75" customHeight="1">
      <c r="AM104" s="2"/>
      <c r="BM104" s="2"/>
    </row>
    <row r="105" spans="39:65" ht="12.75" customHeight="1">
      <c r="AM105" s="2"/>
      <c r="BM105" s="2"/>
    </row>
    <row r="106" spans="39:65" ht="12.75" customHeight="1">
      <c r="AM106" s="2"/>
      <c r="BM106" s="2"/>
    </row>
    <row r="107" spans="39:65" ht="12.75" customHeight="1">
      <c r="AM107" s="2"/>
      <c r="BM107" s="2"/>
    </row>
    <row r="108" spans="39:65" ht="12.75" customHeight="1">
      <c r="AM108" s="2"/>
      <c r="BM108" s="2"/>
    </row>
    <row r="109" spans="39:65" ht="12.75" customHeight="1">
      <c r="AM109" s="2"/>
      <c r="BM109" s="2"/>
    </row>
    <row r="110" spans="39:65" ht="12.75" customHeight="1">
      <c r="AM110" s="2"/>
      <c r="BM110" s="2"/>
    </row>
    <row r="111" spans="39:65" ht="12.75" customHeight="1">
      <c r="AM111" s="2"/>
      <c r="BM111" s="2"/>
    </row>
    <row r="112" spans="39:65" ht="12.75" customHeight="1">
      <c r="AM112" s="2"/>
      <c r="BM112" s="2"/>
    </row>
    <row r="113" spans="39:65" ht="12.75" customHeight="1">
      <c r="AM113" s="2"/>
      <c r="BM113" s="2"/>
    </row>
    <row r="114" spans="39:65" ht="12.75" customHeight="1">
      <c r="AM114" s="2"/>
      <c r="BM114" s="2"/>
    </row>
    <row r="115" spans="39:65" ht="12.75" customHeight="1">
      <c r="AM115" s="2"/>
      <c r="BM115" s="2"/>
    </row>
    <row r="116" spans="39:65" ht="12.75" customHeight="1">
      <c r="AM116" s="2"/>
      <c r="BM116" s="2"/>
    </row>
    <row r="117" spans="39:65" ht="12.75" customHeight="1">
      <c r="AM117" s="2"/>
      <c r="BM117" s="2"/>
    </row>
    <row r="118" spans="39:65" ht="12.75" customHeight="1">
      <c r="AM118" s="2"/>
      <c r="BM118" s="2"/>
    </row>
    <row r="119" spans="39:65" ht="12.75" customHeight="1">
      <c r="AM119" s="2"/>
      <c r="BM119" s="2"/>
    </row>
    <row r="120" spans="39:65" ht="12.75" customHeight="1">
      <c r="AM120" s="2"/>
      <c r="BM120" s="2"/>
    </row>
    <row r="121" spans="39:65" ht="12.75" customHeight="1">
      <c r="AM121" s="2"/>
      <c r="BM121" s="2"/>
    </row>
    <row r="122" spans="39:65" ht="12.75" customHeight="1">
      <c r="AM122" s="2"/>
      <c r="BM122" s="2"/>
    </row>
    <row r="123" spans="39:65" ht="12.75" customHeight="1">
      <c r="AM123" s="2"/>
      <c r="BM123" s="2"/>
    </row>
    <row r="124" spans="39:65" ht="12.75" customHeight="1">
      <c r="AM124" s="2"/>
      <c r="BM124" s="2"/>
    </row>
    <row r="125" spans="39:65" ht="12.75" customHeight="1">
      <c r="AM125" s="2"/>
      <c r="BM125" s="2"/>
    </row>
    <row r="126" spans="39:65" ht="12.75" customHeight="1">
      <c r="AM126" s="2"/>
      <c r="BM126" s="2"/>
    </row>
    <row r="127" spans="39:65" ht="12.75" customHeight="1">
      <c r="AM127" s="2"/>
      <c r="BM127" s="2"/>
    </row>
    <row r="128" spans="39:65" ht="12.75" customHeight="1">
      <c r="AM128" s="2"/>
      <c r="BM128" s="2"/>
    </row>
    <row r="129" spans="39:65" ht="12.75" customHeight="1">
      <c r="AM129" s="2"/>
      <c r="BM129" s="2"/>
    </row>
    <row r="130" spans="39:65" ht="12.75" customHeight="1">
      <c r="AM130" s="2"/>
      <c r="BM130" s="2"/>
    </row>
    <row r="131" spans="39:65" ht="12.75" customHeight="1">
      <c r="AM131" s="2"/>
      <c r="BM131" s="2"/>
    </row>
    <row r="132" spans="39:65" ht="12.75" customHeight="1">
      <c r="AM132" s="2"/>
      <c r="BM132" s="2"/>
    </row>
    <row r="133" spans="39:65" ht="12.75" customHeight="1">
      <c r="AM133" s="2"/>
      <c r="BM133" s="2"/>
    </row>
    <row r="134" spans="39:65" ht="12.75" customHeight="1">
      <c r="AM134" s="2"/>
      <c r="BM134" s="2"/>
    </row>
    <row r="135" spans="39:65" ht="12.75" customHeight="1">
      <c r="AM135" s="2"/>
      <c r="BM135" s="2"/>
    </row>
    <row r="136" spans="39:65" ht="12.75" customHeight="1">
      <c r="AM136" s="2"/>
      <c r="BM136" s="2"/>
    </row>
    <row r="137" spans="39:65" ht="12.75" customHeight="1">
      <c r="AM137" s="2"/>
      <c r="BM137" s="2"/>
    </row>
    <row r="138" spans="39:65" ht="12.75" customHeight="1">
      <c r="AM138" s="2"/>
      <c r="BM138" s="2"/>
    </row>
    <row r="139" spans="39:65" ht="12.75" customHeight="1">
      <c r="AM139" s="2"/>
      <c r="BM139" s="2"/>
    </row>
    <row r="140" spans="39:65" ht="12.75" customHeight="1">
      <c r="AM140" s="2"/>
      <c r="BM140" s="2"/>
    </row>
    <row r="141" spans="39:65" ht="12.75" customHeight="1">
      <c r="AM141" s="2"/>
      <c r="BM141" s="2"/>
    </row>
    <row r="142" spans="39:65" ht="12.75" customHeight="1">
      <c r="AM142" s="2"/>
      <c r="BM142" s="2"/>
    </row>
    <row r="143" spans="39:65" ht="12.75" customHeight="1">
      <c r="AM143" s="2"/>
      <c r="BM143" s="2"/>
    </row>
    <row r="144" spans="39:65" ht="12.75" customHeight="1">
      <c r="AM144" s="2"/>
      <c r="BM144" s="2"/>
    </row>
    <row r="145" spans="39:65" ht="12.75" customHeight="1">
      <c r="AM145" s="2"/>
      <c r="BM145" s="2"/>
    </row>
    <row r="146" spans="39:65" ht="12.75" customHeight="1">
      <c r="AM146" s="2"/>
      <c r="BM146" s="2"/>
    </row>
    <row r="147" spans="39:65" ht="12.75" customHeight="1">
      <c r="AM147" s="2"/>
      <c r="BM147" s="2"/>
    </row>
    <row r="148" spans="39:65" ht="12.75" customHeight="1">
      <c r="AM148" s="2"/>
      <c r="BM148" s="2"/>
    </row>
    <row r="149" spans="39:65" ht="12.75" customHeight="1">
      <c r="AM149" s="2"/>
      <c r="BM149" s="2"/>
    </row>
    <row r="150" spans="39:65" ht="12.75" customHeight="1">
      <c r="AM150" s="2"/>
      <c r="BM150" s="2"/>
    </row>
    <row r="151" spans="39:65" ht="12.75" customHeight="1">
      <c r="AM151" s="2"/>
      <c r="BM151" s="2"/>
    </row>
    <row r="152" spans="39:65" ht="12.75" customHeight="1">
      <c r="AM152" s="2"/>
      <c r="BM152" s="2"/>
    </row>
    <row r="153" spans="39:65" ht="12.75" customHeight="1">
      <c r="AM153" s="2"/>
      <c r="BM153" s="2"/>
    </row>
    <row r="154" spans="39:65" ht="12.75" customHeight="1">
      <c r="AM154" s="2"/>
      <c r="BM154" s="2"/>
    </row>
    <row r="155" spans="39:65" ht="12.75" customHeight="1">
      <c r="AM155" s="2"/>
      <c r="BM155" s="2"/>
    </row>
    <row r="156" spans="39:65" ht="12.75" customHeight="1">
      <c r="AM156" s="2"/>
      <c r="BM156" s="2"/>
    </row>
    <row r="157" spans="39:65" ht="12.75" customHeight="1">
      <c r="AM157" s="2"/>
      <c r="BM157" s="2"/>
    </row>
    <row r="158" spans="39:65" ht="12.75" customHeight="1">
      <c r="AM158" s="2"/>
      <c r="BM158" s="2"/>
    </row>
    <row r="159" spans="39:65" ht="12.75" customHeight="1">
      <c r="AM159" s="2"/>
      <c r="BM159" s="2"/>
    </row>
    <row r="160" spans="39:65" ht="12.75" customHeight="1">
      <c r="AM160" s="2"/>
      <c r="BM160" s="2"/>
    </row>
    <row r="161" spans="39:65" ht="12.75" customHeight="1">
      <c r="AM161" s="2"/>
      <c r="BM161" s="2"/>
    </row>
    <row r="162" spans="39:65" ht="12.75" customHeight="1">
      <c r="AM162" s="2"/>
      <c r="BM162" s="2"/>
    </row>
    <row r="163" spans="39:65" ht="12.75" customHeight="1">
      <c r="AM163" s="2"/>
      <c r="BM163" s="2"/>
    </row>
    <row r="164" spans="39:65" ht="12.75" customHeight="1">
      <c r="AM164" s="2"/>
      <c r="BM164" s="2"/>
    </row>
    <row r="165" spans="39:65" ht="12.75" customHeight="1">
      <c r="AM165" s="2"/>
      <c r="BM165" s="2"/>
    </row>
    <row r="166" spans="39:65" ht="12.75" customHeight="1">
      <c r="AM166" s="2"/>
      <c r="BM166" s="2"/>
    </row>
    <row r="167" spans="39:65" ht="12.75" customHeight="1">
      <c r="AM167" s="2"/>
      <c r="BM167" s="2"/>
    </row>
    <row r="168" spans="39:65" ht="12.75" customHeight="1">
      <c r="AM168" s="2"/>
      <c r="BM168" s="2"/>
    </row>
    <row r="169" spans="39:65" ht="12.75" customHeight="1">
      <c r="AM169" s="2"/>
      <c r="BM169" s="2"/>
    </row>
    <row r="170" spans="39:65" ht="12.75" customHeight="1">
      <c r="AM170" s="2"/>
      <c r="BM170" s="2"/>
    </row>
    <row r="171" spans="39:65" ht="12.75" customHeight="1">
      <c r="AM171" s="2"/>
      <c r="BM171" s="2"/>
    </row>
    <row r="172" spans="39:65" ht="12.75" customHeight="1">
      <c r="AM172" s="2"/>
      <c r="BM172" s="2"/>
    </row>
    <row r="173" spans="39:65" ht="12.75" customHeight="1">
      <c r="AM173" s="2"/>
      <c r="BM173" s="2"/>
    </row>
    <row r="174" spans="39:65" ht="12.75" customHeight="1">
      <c r="AM174" s="2"/>
      <c r="BM174" s="2"/>
    </row>
    <row r="175" spans="39:65" ht="12.75" customHeight="1">
      <c r="AM175" s="2"/>
      <c r="BM175" s="2"/>
    </row>
    <row r="176" spans="39:65" ht="12.75" customHeight="1">
      <c r="AM176" s="2"/>
      <c r="BM176" s="2"/>
    </row>
    <row r="177" spans="39:65" ht="12.75" customHeight="1">
      <c r="AM177" s="2"/>
      <c r="BM177" s="2"/>
    </row>
    <row r="178" spans="39:65" ht="12.75" customHeight="1">
      <c r="AM178" s="2"/>
      <c r="BM178" s="2"/>
    </row>
    <row r="179" spans="39:65" ht="12.75" customHeight="1">
      <c r="AM179" s="2"/>
      <c r="BM179" s="2"/>
    </row>
    <row r="180" spans="39:65" ht="12.75" customHeight="1">
      <c r="AM180" s="2"/>
      <c r="BM180" s="2"/>
    </row>
    <row r="181" spans="39:65" ht="12.75" customHeight="1">
      <c r="AM181" s="2"/>
      <c r="BM181" s="2"/>
    </row>
    <row r="182" spans="39:65" ht="12.75" customHeight="1">
      <c r="AM182" s="2"/>
      <c r="BM182" s="2"/>
    </row>
    <row r="183" spans="39:65" ht="12.75" customHeight="1">
      <c r="AM183" s="2"/>
      <c r="BM183" s="2"/>
    </row>
    <row r="184" spans="39:65" ht="12.75" customHeight="1">
      <c r="AM184" s="2"/>
      <c r="BM184" s="2"/>
    </row>
    <row r="185" spans="39:65" ht="12.75" customHeight="1">
      <c r="AM185" s="2"/>
      <c r="BM185" s="2"/>
    </row>
    <row r="186" spans="39:65" ht="12.75" customHeight="1">
      <c r="AM186" s="2"/>
      <c r="BM186" s="2"/>
    </row>
    <row r="187" spans="39:65" ht="12.75" customHeight="1">
      <c r="AM187" s="2"/>
      <c r="BM187" s="2"/>
    </row>
    <row r="188" spans="39:65" ht="12.75" customHeight="1">
      <c r="AM188" s="2"/>
      <c r="BM188" s="2"/>
    </row>
    <row r="189" spans="39:65" ht="12.75" customHeight="1">
      <c r="AM189" s="2"/>
      <c r="BM189" s="2"/>
    </row>
    <row r="190" spans="39:65" ht="12.75" customHeight="1">
      <c r="AM190" s="2"/>
      <c r="BM190" s="2"/>
    </row>
    <row r="191" spans="39:65" ht="12.75" customHeight="1">
      <c r="AM191" s="2"/>
      <c r="BM191" s="2"/>
    </row>
    <row r="192" spans="39:65" ht="12.75" customHeight="1">
      <c r="AM192" s="2"/>
      <c r="BM192" s="2"/>
    </row>
    <row r="193" spans="39:65" ht="12.75" customHeight="1">
      <c r="AM193" s="2"/>
      <c r="BM193" s="2"/>
    </row>
    <row r="194" spans="39:65" ht="12.75" customHeight="1">
      <c r="AM194" s="2"/>
      <c r="BM194" s="2"/>
    </row>
    <row r="195" spans="39:65" ht="12.75" customHeight="1">
      <c r="AM195" s="2"/>
      <c r="BM195" s="2"/>
    </row>
    <row r="196" spans="39:65" ht="12.75" customHeight="1">
      <c r="AM196" s="2"/>
      <c r="BM196" s="2"/>
    </row>
    <row r="197" spans="39:65" ht="12.75" customHeight="1">
      <c r="AM197" s="2"/>
      <c r="BM197" s="2"/>
    </row>
    <row r="198" spans="39:65" ht="12.75" customHeight="1">
      <c r="AM198" s="2"/>
      <c r="BM198" s="2"/>
    </row>
    <row r="199" spans="39:65" ht="12.75" customHeight="1">
      <c r="AM199" s="2"/>
      <c r="BM199" s="2"/>
    </row>
    <row r="200" spans="39:65" ht="12.75" customHeight="1">
      <c r="AM200" s="2"/>
      <c r="BM200" s="2"/>
    </row>
    <row r="201" spans="39:65" ht="12.75" customHeight="1">
      <c r="AM201" s="2"/>
      <c r="BM201" s="2"/>
    </row>
    <row r="202" spans="39:65" ht="12.75" customHeight="1">
      <c r="AM202" s="2"/>
      <c r="BM202" s="2"/>
    </row>
    <row r="203" spans="39:65" ht="12.75" customHeight="1">
      <c r="AM203" s="2"/>
      <c r="BM203" s="2"/>
    </row>
    <row r="204" spans="39:65" ht="12.75" customHeight="1">
      <c r="AM204" s="2"/>
      <c r="BM204" s="2"/>
    </row>
    <row r="205" spans="39:65" ht="12.75" customHeight="1">
      <c r="AM205" s="2"/>
      <c r="BM205" s="2"/>
    </row>
    <row r="206" spans="39:65" ht="12.75" customHeight="1">
      <c r="AM206" s="2"/>
      <c r="BM206" s="2"/>
    </row>
    <row r="207" spans="39:65" ht="12.75" customHeight="1">
      <c r="AM207" s="2"/>
      <c r="BM207" s="2"/>
    </row>
    <row r="208" spans="39:65" ht="12.75" customHeight="1">
      <c r="AM208" s="2"/>
      <c r="BM208" s="2"/>
    </row>
    <row r="209" spans="39:65" ht="12.75" customHeight="1">
      <c r="AM209" s="2"/>
      <c r="BM209" s="2"/>
    </row>
    <row r="210" spans="39:65" ht="12.75" customHeight="1">
      <c r="AM210" s="2"/>
      <c r="BM210" s="2"/>
    </row>
    <row r="211" spans="39:65" ht="12.75" customHeight="1">
      <c r="AM211" s="2"/>
      <c r="BM211" s="2"/>
    </row>
    <row r="212" spans="39:65" ht="12.75" customHeight="1">
      <c r="AM212" s="2"/>
      <c r="BM212" s="2"/>
    </row>
    <row r="213" spans="39:65" ht="12.75" customHeight="1">
      <c r="AM213" s="2"/>
      <c r="BM213" s="2"/>
    </row>
    <row r="214" spans="39:65" ht="12.75" customHeight="1">
      <c r="AM214" s="2"/>
      <c r="BM214" s="2"/>
    </row>
    <row r="215" spans="39:65" ht="12.75" customHeight="1">
      <c r="AM215" s="2"/>
      <c r="BM215" s="2"/>
    </row>
    <row r="216" spans="39:65" ht="12.75" customHeight="1">
      <c r="AM216" s="2"/>
      <c r="BM216" s="2"/>
    </row>
    <row r="217" spans="39:65" ht="12.75" customHeight="1">
      <c r="AM217" s="2"/>
      <c r="BM217" s="2"/>
    </row>
    <row r="218" spans="39:65" ht="12.75" customHeight="1">
      <c r="AM218" s="2"/>
      <c r="BM218" s="2"/>
    </row>
    <row r="219" spans="39:65" ht="12.75" customHeight="1">
      <c r="AM219" s="2"/>
      <c r="BM219" s="2"/>
    </row>
    <row r="220" spans="39:65" ht="12.75" customHeight="1">
      <c r="AM220" s="2"/>
      <c r="BM220" s="2"/>
    </row>
    <row r="221" spans="39:65" ht="12.75" customHeight="1">
      <c r="AM221" s="2"/>
      <c r="BM221" s="2"/>
    </row>
    <row r="222" spans="39:65" ht="12.75" customHeight="1">
      <c r="AM222" s="2"/>
      <c r="BM222" s="2"/>
    </row>
    <row r="223" spans="39:65" ht="12.75" customHeight="1">
      <c r="AM223" s="2"/>
      <c r="BM223" s="2"/>
    </row>
    <row r="224" spans="39:65" ht="12.75" customHeight="1">
      <c r="AM224" s="2"/>
      <c r="BM224" s="2"/>
    </row>
    <row r="225" spans="39:65" ht="12.75" customHeight="1">
      <c r="AM225" s="2"/>
      <c r="BM225" s="2"/>
    </row>
    <row r="226" spans="39:65" ht="12.75" customHeight="1">
      <c r="AM226" s="2"/>
      <c r="BM226" s="2"/>
    </row>
    <row r="227" spans="39:65" ht="12.75" customHeight="1">
      <c r="AM227" s="2"/>
      <c r="BM227" s="2"/>
    </row>
    <row r="228" spans="39:65" ht="12.75" customHeight="1">
      <c r="AM228" s="2"/>
      <c r="BM228" s="2"/>
    </row>
    <row r="229" spans="39:65" ht="12.75" customHeight="1">
      <c r="AM229" s="2"/>
      <c r="BM229" s="2"/>
    </row>
    <row r="230" spans="39:65" ht="12.75" customHeight="1">
      <c r="AM230" s="2"/>
      <c r="BM230" s="2"/>
    </row>
    <row r="231" spans="39:65" ht="12.75" customHeight="1">
      <c r="AM231" s="2"/>
      <c r="BM231" s="2"/>
    </row>
    <row r="232" spans="39:65" ht="12.75" customHeight="1">
      <c r="AM232" s="2"/>
      <c r="BM232" s="2"/>
    </row>
    <row r="233" spans="39:65" ht="12.75" customHeight="1">
      <c r="AM233" s="2"/>
      <c r="BM233" s="2"/>
    </row>
    <row r="234" spans="39:65" ht="12.75" customHeight="1">
      <c r="AM234" s="2"/>
      <c r="BM234" s="2"/>
    </row>
    <row r="235" spans="39:65" ht="12.75" customHeight="1">
      <c r="AM235" s="2"/>
      <c r="BM235" s="2"/>
    </row>
    <row r="236" spans="39:65" ht="12.75" customHeight="1">
      <c r="AM236" s="2"/>
      <c r="BM236" s="2"/>
    </row>
    <row r="237" spans="39:65" ht="12.75" customHeight="1">
      <c r="AM237" s="2"/>
      <c r="BM237" s="2"/>
    </row>
    <row r="238" spans="39:65" ht="12.75" customHeight="1">
      <c r="AM238" s="2"/>
      <c r="BM238" s="2"/>
    </row>
    <row r="239" spans="39:65" ht="12.75" customHeight="1">
      <c r="AM239" s="2"/>
      <c r="BM239" s="2"/>
    </row>
    <row r="240" spans="39:65" ht="12.75" customHeight="1">
      <c r="AM240" s="2"/>
      <c r="BM240" s="2"/>
    </row>
    <row r="241" spans="39:65" ht="12.75" customHeight="1">
      <c r="AM241" s="2"/>
      <c r="BM241" s="2"/>
    </row>
    <row r="242" spans="39:65" ht="12.75" customHeight="1">
      <c r="AM242" s="2"/>
      <c r="BM242" s="2"/>
    </row>
    <row r="243" spans="39:65" ht="12.75" customHeight="1">
      <c r="AM243" s="2"/>
      <c r="BM243" s="2"/>
    </row>
    <row r="244" spans="39:65" ht="12.75" customHeight="1">
      <c r="AM244" s="2"/>
      <c r="BM244" s="2"/>
    </row>
    <row r="245" spans="39:65" ht="12.75" customHeight="1">
      <c r="AM245" s="2"/>
      <c r="BM245" s="2"/>
    </row>
    <row r="246" spans="39:65" ht="12.75" customHeight="1">
      <c r="AM246" s="2"/>
      <c r="BM246" s="2"/>
    </row>
    <row r="247" spans="39:65" ht="12.75" customHeight="1">
      <c r="AM247" s="2"/>
      <c r="BM247" s="2"/>
    </row>
    <row r="248" spans="39:65" ht="12.75" customHeight="1">
      <c r="AM248" s="2"/>
      <c r="BM248" s="2"/>
    </row>
    <row r="249" spans="39:65" ht="12.75" customHeight="1">
      <c r="AM249" s="2"/>
      <c r="BM249" s="2"/>
    </row>
    <row r="250" spans="39:65" ht="12.75" customHeight="1">
      <c r="AM250" s="2"/>
      <c r="BM250" s="2"/>
    </row>
    <row r="251" spans="39:65" ht="12.75" customHeight="1">
      <c r="AM251" s="2"/>
      <c r="BM251" s="2"/>
    </row>
    <row r="252" spans="39:65" ht="12.75" customHeight="1">
      <c r="AM252" s="2"/>
      <c r="BM252" s="2"/>
    </row>
    <row r="253" spans="39:65" ht="12.75" customHeight="1">
      <c r="AM253" s="2"/>
      <c r="BM253" s="2"/>
    </row>
    <row r="254" spans="39:65" ht="12.75" customHeight="1">
      <c r="AM254" s="2"/>
      <c r="BM254" s="2"/>
    </row>
    <row r="255" spans="39:65" ht="12.75" customHeight="1">
      <c r="AM255" s="2"/>
      <c r="BM255" s="2"/>
    </row>
    <row r="256" spans="39:65" ht="12.75" customHeight="1">
      <c r="AM256" s="2"/>
      <c r="BM256" s="2"/>
    </row>
    <row r="257" spans="39:65" ht="12.75" customHeight="1">
      <c r="AM257" s="2"/>
      <c r="BM257" s="2"/>
    </row>
    <row r="258" spans="39:65" ht="12.75" customHeight="1">
      <c r="AM258" s="2"/>
      <c r="BM258" s="2"/>
    </row>
    <row r="259" spans="39:65" ht="12.75" customHeight="1">
      <c r="AM259" s="2"/>
      <c r="BM259" s="2"/>
    </row>
    <row r="260" spans="39:65" ht="12.75" customHeight="1">
      <c r="AM260" s="2"/>
      <c r="BM260" s="2"/>
    </row>
    <row r="261" spans="39:65" ht="12.75" customHeight="1">
      <c r="AM261" s="2"/>
      <c r="BM261" s="2"/>
    </row>
    <row r="262" spans="39:65" ht="12.75" customHeight="1">
      <c r="AM262" s="2"/>
      <c r="BM262" s="2"/>
    </row>
    <row r="263" spans="39:65" ht="12.75" customHeight="1">
      <c r="AM263" s="2"/>
      <c r="BM263" s="2"/>
    </row>
    <row r="264" spans="39:65" ht="12.75" customHeight="1">
      <c r="AM264" s="2"/>
      <c r="BM264" s="2"/>
    </row>
    <row r="265" spans="39:65" ht="12.75" customHeight="1">
      <c r="AM265" s="2"/>
      <c r="BM265" s="2"/>
    </row>
    <row r="266" spans="39:65" ht="12.75" customHeight="1">
      <c r="AM266" s="2"/>
      <c r="BM266" s="2"/>
    </row>
    <row r="267" spans="39:65" ht="12.75" customHeight="1">
      <c r="AM267" s="2"/>
      <c r="BM267" s="2"/>
    </row>
    <row r="268" spans="39:65" ht="12.75" customHeight="1">
      <c r="AM268" s="2"/>
      <c r="BM268" s="2"/>
    </row>
    <row r="269" spans="39:65" ht="12.75" customHeight="1">
      <c r="AM269" s="2"/>
      <c r="BM269" s="2"/>
    </row>
    <row r="270" spans="39:65" ht="12.75" customHeight="1">
      <c r="AM270" s="2"/>
      <c r="BM270" s="2"/>
    </row>
    <row r="271" spans="39:65" ht="12.75" customHeight="1">
      <c r="AM271" s="2"/>
      <c r="BM271" s="2"/>
    </row>
    <row r="272" spans="39:65" ht="12.75" customHeight="1">
      <c r="AM272" s="2"/>
      <c r="BM272" s="2"/>
    </row>
    <row r="273" spans="39:65" ht="12.75" customHeight="1">
      <c r="AM273" s="2"/>
      <c r="BM273" s="2"/>
    </row>
    <row r="274" spans="39:65" ht="12.75" customHeight="1">
      <c r="AM274" s="2"/>
      <c r="BM274" s="2"/>
    </row>
    <row r="275" spans="39:65" ht="12.75" customHeight="1">
      <c r="AM275" s="2"/>
      <c r="BM275" s="2"/>
    </row>
    <row r="276" spans="39:65" ht="12.75" customHeight="1">
      <c r="AM276" s="2"/>
      <c r="BM276" s="2"/>
    </row>
    <row r="277" spans="39:65" ht="12.75" customHeight="1">
      <c r="AM277" s="2"/>
      <c r="BM277" s="2"/>
    </row>
    <row r="278" spans="39:65" ht="12.75" customHeight="1">
      <c r="AM278" s="2"/>
      <c r="BM278" s="2"/>
    </row>
    <row r="279" spans="39:65" ht="12.75" customHeight="1">
      <c r="AM279" s="2"/>
      <c r="BM279" s="2"/>
    </row>
    <row r="280" spans="39:65" ht="12.75" customHeight="1">
      <c r="AM280" s="2"/>
      <c r="BM280" s="2"/>
    </row>
    <row r="281" spans="39:65" ht="12.75" customHeight="1">
      <c r="AM281" s="2"/>
      <c r="BM281" s="2"/>
    </row>
    <row r="282" spans="39:65" ht="12.75" customHeight="1">
      <c r="AM282" s="2"/>
      <c r="BM282" s="2"/>
    </row>
    <row r="283" spans="39:65" ht="12.75" customHeight="1">
      <c r="AM283" s="2"/>
      <c r="BM283" s="2"/>
    </row>
    <row r="284" spans="39:65" ht="12.75" customHeight="1">
      <c r="AM284" s="2"/>
      <c r="BM284" s="2"/>
    </row>
    <row r="285" spans="39:65" ht="12.75" customHeight="1">
      <c r="AM285" s="2"/>
      <c r="BM285" s="2"/>
    </row>
    <row r="286" spans="39:65" ht="12.75" customHeight="1">
      <c r="AM286" s="2"/>
      <c r="BM286" s="2"/>
    </row>
    <row r="287" spans="39:65" ht="12.75" customHeight="1">
      <c r="AM287" s="2"/>
      <c r="BM287" s="2"/>
    </row>
    <row r="288" spans="39:65" ht="12.75" customHeight="1">
      <c r="AM288" s="2"/>
      <c r="BM288" s="2"/>
    </row>
    <row r="289" spans="39:65" ht="12.75" customHeight="1">
      <c r="AM289" s="2"/>
      <c r="BM289" s="2"/>
    </row>
    <row r="290" spans="39:65" ht="12.75" customHeight="1">
      <c r="AM290" s="2"/>
      <c r="BM290" s="2"/>
    </row>
    <row r="291" spans="39:65" ht="12.75" customHeight="1">
      <c r="AM291" s="2"/>
      <c r="BM291" s="2"/>
    </row>
    <row r="292" spans="39:65" ht="12.75" customHeight="1">
      <c r="AM292" s="2"/>
      <c r="BM292" s="2"/>
    </row>
    <row r="293" spans="39:65" ht="12.75" customHeight="1">
      <c r="AM293" s="2"/>
      <c r="BM293" s="2"/>
    </row>
    <row r="294" spans="39:65" ht="12.75" customHeight="1">
      <c r="AM294" s="2"/>
      <c r="BM294" s="2"/>
    </row>
    <row r="295" spans="39:65" ht="12.75" customHeight="1">
      <c r="AM295" s="2"/>
      <c r="BM295" s="2"/>
    </row>
    <row r="296" spans="39:65" ht="12.75" customHeight="1">
      <c r="AM296" s="2"/>
      <c r="BM296" s="2"/>
    </row>
    <row r="297" spans="39:65" ht="12.75" customHeight="1">
      <c r="AM297" s="2"/>
      <c r="BM297" s="2"/>
    </row>
    <row r="298" spans="39:65" ht="12.75" customHeight="1">
      <c r="AM298" s="2"/>
      <c r="BM298" s="2"/>
    </row>
    <row r="299" spans="39:65" ht="12.75" customHeight="1">
      <c r="AM299" s="2"/>
      <c r="BM299" s="2"/>
    </row>
    <row r="300" spans="39:65" ht="12.75" customHeight="1">
      <c r="AM300" s="2"/>
      <c r="BM300" s="2"/>
    </row>
    <row r="301" spans="39:65" ht="12.75" customHeight="1">
      <c r="AM301" s="2"/>
      <c r="BM301" s="2"/>
    </row>
    <row r="302" spans="39:65" ht="12.75" customHeight="1">
      <c r="AM302" s="2"/>
      <c r="BM302" s="2"/>
    </row>
    <row r="303" spans="39:65" ht="12.75" customHeight="1">
      <c r="AM303" s="2"/>
      <c r="BM303" s="2"/>
    </row>
    <row r="304" spans="39:65" ht="12.75" customHeight="1">
      <c r="AM304" s="2"/>
      <c r="BM304" s="2"/>
    </row>
    <row r="305" spans="39:65" ht="12.75" customHeight="1">
      <c r="AM305" s="2"/>
      <c r="BM305" s="2"/>
    </row>
    <row r="306" spans="39:65" ht="12.75" customHeight="1">
      <c r="AM306" s="2"/>
      <c r="BM306" s="2"/>
    </row>
    <row r="307" spans="39:65" ht="12.75" customHeight="1">
      <c r="AM307" s="2"/>
      <c r="BM307" s="2"/>
    </row>
    <row r="308" spans="39:65" ht="12.75" customHeight="1">
      <c r="AM308" s="2"/>
      <c r="BM308" s="2"/>
    </row>
    <row r="309" spans="39:65" ht="12.75" customHeight="1">
      <c r="AM309" s="2"/>
      <c r="BM309" s="2"/>
    </row>
    <row r="310" spans="39:65" ht="12.75" customHeight="1">
      <c r="AM310" s="2"/>
      <c r="BM310" s="2"/>
    </row>
    <row r="311" spans="39:65" ht="12.75" customHeight="1">
      <c r="AM311" s="2"/>
      <c r="BM311" s="2"/>
    </row>
    <row r="312" spans="39:65" ht="12.75" customHeight="1">
      <c r="AM312" s="2"/>
      <c r="BM312" s="2"/>
    </row>
    <row r="313" spans="39:65" ht="12.75" customHeight="1">
      <c r="AM313" s="2"/>
      <c r="BM313" s="2"/>
    </row>
    <row r="314" spans="39:65" ht="12.75" customHeight="1">
      <c r="AM314" s="2"/>
      <c r="BM314" s="2"/>
    </row>
    <row r="315" spans="39:65" ht="12.75" customHeight="1">
      <c r="AM315" s="2"/>
      <c r="BM315" s="2"/>
    </row>
    <row r="316" spans="39:65" ht="12.75" customHeight="1">
      <c r="AM316" s="2"/>
      <c r="BM316" s="2"/>
    </row>
    <row r="317" spans="39:65" ht="12.75" customHeight="1">
      <c r="AM317" s="2"/>
      <c r="BM317" s="2"/>
    </row>
    <row r="318" spans="39:65" ht="12.75" customHeight="1">
      <c r="AM318" s="2"/>
      <c r="BM318" s="2"/>
    </row>
    <row r="319" spans="39:65" ht="12.75" customHeight="1">
      <c r="AM319" s="2"/>
      <c r="BM319" s="2"/>
    </row>
    <row r="320" spans="39:65" ht="12.75" customHeight="1">
      <c r="AM320" s="2"/>
      <c r="BM320" s="2"/>
    </row>
    <row r="321" spans="39:65" ht="12.75" customHeight="1">
      <c r="AM321" s="2"/>
      <c r="BM321" s="2"/>
    </row>
    <row r="322" spans="39:65" ht="12.75" customHeight="1">
      <c r="AM322" s="2"/>
      <c r="BM322" s="2"/>
    </row>
    <row r="323" spans="39:65" ht="12.75" customHeight="1">
      <c r="AM323" s="2"/>
      <c r="BM323" s="2"/>
    </row>
    <row r="324" spans="39:65" ht="12.75" customHeight="1">
      <c r="AM324" s="2"/>
      <c r="BM324" s="2"/>
    </row>
    <row r="325" spans="39:65" ht="12.75" customHeight="1">
      <c r="AM325" s="2"/>
      <c r="BM325" s="2"/>
    </row>
    <row r="326" spans="39:65" ht="12.75" customHeight="1">
      <c r="AM326" s="2"/>
      <c r="BM326" s="2"/>
    </row>
    <row r="327" spans="39:65" ht="12.75" customHeight="1">
      <c r="AM327" s="2"/>
      <c r="BM327" s="2"/>
    </row>
    <row r="328" spans="39:65" ht="12.75" customHeight="1">
      <c r="AM328" s="2"/>
      <c r="BM328" s="2"/>
    </row>
    <row r="329" spans="39:65" ht="12.75" customHeight="1">
      <c r="AM329" s="2"/>
      <c r="BM329" s="2"/>
    </row>
    <row r="330" spans="39:65" ht="12.75" customHeight="1">
      <c r="AM330" s="2"/>
      <c r="BM330" s="2"/>
    </row>
    <row r="331" spans="39:65" ht="12.75" customHeight="1">
      <c r="AM331" s="2"/>
      <c r="BM331" s="2"/>
    </row>
    <row r="332" spans="39:65" ht="12.75" customHeight="1">
      <c r="AM332" s="2"/>
      <c r="BM332" s="2"/>
    </row>
    <row r="333" spans="39:65" ht="12.75" customHeight="1">
      <c r="AM333" s="2"/>
      <c r="BM333" s="2"/>
    </row>
    <row r="334" spans="39:65" ht="12.75" customHeight="1">
      <c r="AM334" s="2"/>
      <c r="BM334" s="2"/>
    </row>
    <row r="335" spans="39:65" ht="12.75" customHeight="1">
      <c r="AM335" s="2"/>
      <c r="BM335" s="2"/>
    </row>
    <row r="336" spans="39:65" ht="12.75" customHeight="1">
      <c r="AM336" s="2"/>
      <c r="BM336" s="2"/>
    </row>
    <row r="337" spans="39:65" ht="12.75" customHeight="1">
      <c r="AM337" s="2"/>
      <c r="BM337" s="2"/>
    </row>
    <row r="338" spans="39:65" ht="12.75" customHeight="1">
      <c r="AM338" s="2"/>
      <c r="BM338" s="2"/>
    </row>
    <row r="339" spans="39:65" ht="12.75" customHeight="1">
      <c r="AM339" s="2"/>
      <c r="BM339" s="2"/>
    </row>
    <row r="340" spans="39:65" ht="12.75" customHeight="1">
      <c r="AM340" s="2"/>
      <c r="BM340" s="2"/>
    </row>
    <row r="341" spans="39:65" ht="12.75" customHeight="1">
      <c r="AM341" s="2"/>
      <c r="BM341" s="2"/>
    </row>
    <row r="342" spans="39:65" ht="12.75" customHeight="1">
      <c r="AM342" s="2"/>
      <c r="BM342" s="2"/>
    </row>
    <row r="343" spans="39:65" ht="12.75" customHeight="1">
      <c r="AM343" s="2"/>
      <c r="BM343" s="2"/>
    </row>
    <row r="344" spans="39:65" ht="12.75" customHeight="1">
      <c r="AM344" s="2"/>
      <c r="BM344" s="2"/>
    </row>
    <row r="345" spans="39:65" ht="12.75" customHeight="1">
      <c r="AM345" s="2"/>
      <c r="BM345" s="2"/>
    </row>
    <row r="346" spans="39:65" ht="12.75" customHeight="1">
      <c r="AM346" s="2"/>
      <c r="BM346" s="2"/>
    </row>
    <row r="347" spans="39:65" ht="12.75" customHeight="1">
      <c r="AM347" s="2"/>
      <c r="BM347" s="2"/>
    </row>
    <row r="348" spans="39:65" ht="12.75" customHeight="1">
      <c r="AM348" s="2"/>
      <c r="BM348" s="2"/>
    </row>
    <row r="349" spans="39:65" ht="12.75" customHeight="1">
      <c r="AM349" s="2"/>
      <c r="BM349" s="2"/>
    </row>
    <row r="350" spans="39:65" ht="12.75" customHeight="1">
      <c r="AM350" s="2"/>
      <c r="BM350" s="2"/>
    </row>
    <row r="351" spans="39:65" ht="12.75" customHeight="1">
      <c r="AM351" s="2"/>
      <c r="BM351" s="2"/>
    </row>
    <row r="352" spans="39:65" ht="12.75" customHeight="1">
      <c r="AM352" s="2"/>
      <c r="BM352" s="2"/>
    </row>
    <row r="353" spans="39:65" ht="12.75" customHeight="1">
      <c r="AM353" s="2"/>
      <c r="BM353" s="2"/>
    </row>
    <row r="354" spans="39:65" ht="12.75" customHeight="1">
      <c r="AM354" s="2"/>
      <c r="BM354" s="2"/>
    </row>
    <row r="355" spans="39:65" ht="12.75" customHeight="1">
      <c r="AM355" s="2"/>
      <c r="BM355" s="2"/>
    </row>
    <row r="356" spans="39:65" ht="12.75" customHeight="1">
      <c r="AM356" s="2"/>
      <c r="BM356" s="2"/>
    </row>
    <row r="357" spans="39:65" ht="12.75" customHeight="1">
      <c r="AM357" s="2"/>
      <c r="BM357" s="2"/>
    </row>
    <row r="358" spans="39:65" ht="12.75" customHeight="1">
      <c r="AM358" s="2"/>
      <c r="BM358" s="2"/>
    </row>
    <row r="359" spans="39:65" ht="12.75" customHeight="1">
      <c r="AM359" s="2"/>
      <c r="BM359" s="2"/>
    </row>
    <row r="360" spans="39:65" ht="12.75" customHeight="1">
      <c r="AM360" s="2"/>
      <c r="BM360" s="2"/>
    </row>
    <row r="361" spans="39:65" ht="12.75" customHeight="1">
      <c r="AM361" s="2"/>
      <c r="BM361" s="2"/>
    </row>
    <row r="362" spans="39:65" ht="12.75" customHeight="1">
      <c r="AM362" s="2"/>
      <c r="BM362" s="2"/>
    </row>
    <row r="363" spans="39:65" ht="12.75" customHeight="1">
      <c r="AM363" s="2"/>
      <c r="BM363" s="2"/>
    </row>
    <row r="364" spans="39:65" ht="12.75" customHeight="1">
      <c r="AM364" s="2"/>
      <c r="BM364" s="2"/>
    </row>
    <row r="365" spans="39:65" ht="12.75" customHeight="1">
      <c r="AM365" s="2"/>
      <c r="BM365" s="2"/>
    </row>
    <row r="366" spans="39:65" ht="12.75" customHeight="1">
      <c r="AM366" s="2"/>
      <c r="BM366" s="2"/>
    </row>
    <row r="367" spans="39:65" ht="12.75" customHeight="1">
      <c r="AM367" s="2"/>
      <c r="BM367" s="2"/>
    </row>
    <row r="368" spans="39:65" ht="12.75" customHeight="1">
      <c r="AM368" s="2"/>
      <c r="BM368" s="2"/>
    </row>
    <row r="369" spans="39:65" ht="12.75" customHeight="1">
      <c r="AM369" s="2"/>
      <c r="BM369" s="2"/>
    </row>
    <row r="370" spans="39:65" ht="12.75" customHeight="1">
      <c r="AM370" s="2"/>
      <c r="BM370" s="2"/>
    </row>
    <row r="371" spans="39:65" ht="12.75" customHeight="1">
      <c r="AM371" s="2"/>
      <c r="BM371" s="2"/>
    </row>
    <row r="372" spans="39:65" ht="12.75" customHeight="1">
      <c r="AM372" s="2"/>
      <c r="BM372" s="2"/>
    </row>
    <row r="373" spans="39:65" ht="12.75" customHeight="1">
      <c r="AM373" s="2"/>
      <c r="BM373" s="2"/>
    </row>
    <row r="374" spans="39:65" ht="12.75" customHeight="1">
      <c r="AM374" s="2"/>
      <c r="BM374" s="2"/>
    </row>
    <row r="375" spans="39:65" ht="12.75" customHeight="1">
      <c r="AM375" s="2"/>
      <c r="BM375" s="2"/>
    </row>
    <row r="376" spans="39:65" ht="12.75" customHeight="1">
      <c r="AM376" s="2"/>
      <c r="BM376" s="2"/>
    </row>
    <row r="377" spans="39:65" ht="12.75" customHeight="1">
      <c r="AM377" s="2"/>
      <c r="BM377" s="2"/>
    </row>
    <row r="378" spans="39:65" ht="12.75" customHeight="1">
      <c r="AM378" s="2"/>
      <c r="BM378" s="2"/>
    </row>
    <row r="379" spans="39:65" ht="12.75" customHeight="1">
      <c r="AM379" s="2"/>
      <c r="BM379" s="2"/>
    </row>
    <row r="380" spans="39:65" ht="12.75" customHeight="1">
      <c r="AM380" s="2"/>
      <c r="BM380" s="2"/>
    </row>
    <row r="381" spans="39:65" ht="12.75" customHeight="1">
      <c r="AM381" s="2"/>
      <c r="BM381" s="2"/>
    </row>
    <row r="382" spans="39:65" ht="12.75" customHeight="1">
      <c r="AM382" s="2"/>
      <c r="BM382" s="2"/>
    </row>
    <row r="383" spans="39:65" ht="12.75" customHeight="1">
      <c r="AM383" s="2"/>
      <c r="BM383" s="2"/>
    </row>
    <row r="384" spans="39:65" ht="12.75" customHeight="1">
      <c r="AM384" s="2"/>
      <c r="BM384" s="2"/>
    </row>
    <row r="385" spans="39:65" ht="12.75" customHeight="1">
      <c r="AM385" s="2"/>
      <c r="BM385" s="2"/>
    </row>
    <row r="386" spans="39:65" ht="12.75" customHeight="1">
      <c r="AM386" s="2"/>
      <c r="BM386" s="2"/>
    </row>
    <row r="387" spans="39:65" ht="12.75" customHeight="1">
      <c r="AM387" s="2"/>
      <c r="BM387" s="2"/>
    </row>
    <row r="388" spans="39:65" ht="12.75" customHeight="1">
      <c r="AM388" s="2"/>
      <c r="BM388" s="2"/>
    </row>
    <row r="389" spans="39:65" ht="12.75" customHeight="1">
      <c r="AM389" s="2"/>
      <c r="BM389" s="2"/>
    </row>
    <row r="390" spans="39:65" ht="12.75" customHeight="1">
      <c r="AM390" s="2"/>
      <c r="BM390" s="2"/>
    </row>
    <row r="391" spans="39:65" ht="12.75" customHeight="1">
      <c r="AM391" s="2"/>
      <c r="BM391" s="2"/>
    </row>
    <row r="392" spans="39:65" ht="12.75" customHeight="1">
      <c r="AM392" s="2"/>
      <c r="BM392" s="2"/>
    </row>
    <row r="393" spans="39:65" ht="12.75" customHeight="1">
      <c r="AM393" s="2"/>
      <c r="BM393" s="2"/>
    </row>
    <row r="394" spans="39:65" ht="12.75" customHeight="1">
      <c r="AM394" s="2"/>
      <c r="BM394" s="2"/>
    </row>
    <row r="395" spans="39:65" ht="12.75" customHeight="1">
      <c r="AM395" s="2"/>
      <c r="BM395" s="2"/>
    </row>
    <row r="396" spans="39:65" ht="12.75" customHeight="1">
      <c r="AM396" s="2"/>
      <c r="BM396" s="2"/>
    </row>
    <row r="397" spans="39:65" ht="12.75" customHeight="1">
      <c r="AM397" s="2"/>
      <c r="BM397" s="2"/>
    </row>
    <row r="398" spans="39:65" ht="12.75" customHeight="1">
      <c r="AM398" s="2"/>
      <c r="BM398" s="2"/>
    </row>
    <row r="399" spans="39:65" ht="12.75" customHeight="1">
      <c r="AM399" s="2"/>
      <c r="BM399" s="2"/>
    </row>
    <row r="400" spans="39:65" ht="12.75" customHeight="1">
      <c r="AM400" s="2"/>
      <c r="BM400" s="2"/>
    </row>
    <row r="401" spans="39:65" ht="12.75" customHeight="1">
      <c r="AM401" s="2"/>
      <c r="BM401" s="2"/>
    </row>
    <row r="402" spans="39:65" ht="12.75" customHeight="1">
      <c r="AM402" s="2"/>
      <c r="BM402" s="2"/>
    </row>
    <row r="403" spans="39:65" ht="12.75" customHeight="1">
      <c r="AM403" s="2"/>
      <c r="BM403" s="2"/>
    </row>
    <row r="404" spans="39:65" ht="12.75" customHeight="1">
      <c r="AM404" s="2"/>
      <c r="BM404" s="2"/>
    </row>
    <row r="405" spans="39:65" ht="12.75" customHeight="1">
      <c r="AM405" s="2"/>
      <c r="BM405" s="2"/>
    </row>
    <row r="406" spans="39:65" ht="12.75" customHeight="1">
      <c r="AM406" s="2"/>
      <c r="BM406" s="2"/>
    </row>
    <row r="407" spans="39:65" ht="12.75" customHeight="1">
      <c r="AM407" s="2"/>
      <c r="BM407" s="2"/>
    </row>
    <row r="408" spans="39:65" ht="12.75" customHeight="1">
      <c r="AM408" s="2"/>
      <c r="BM408" s="2"/>
    </row>
    <row r="409" spans="39:65" ht="12.75" customHeight="1">
      <c r="AM409" s="2"/>
      <c r="BM409" s="2"/>
    </row>
    <row r="410" spans="39:65" ht="12.75" customHeight="1">
      <c r="AM410" s="2"/>
      <c r="BM410" s="2"/>
    </row>
    <row r="411" spans="39:65" ht="12.75" customHeight="1">
      <c r="AM411" s="2"/>
      <c r="BM411" s="2"/>
    </row>
    <row r="412" spans="39:65" ht="12.75" customHeight="1">
      <c r="AM412" s="2"/>
      <c r="BM412" s="2"/>
    </row>
    <row r="413" spans="39:65" ht="12.75" customHeight="1">
      <c r="AM413" s="2"/>
      <c r="BM413" s="2"/>
    </row>
    <row r="414" spans="39:65" ht="12.75" customHeight="1">
      <c r="AM414" s="2"/>
      <c r="BM414" s="2"/>
    </row>
    <row r="415" spans="39:65" ht="12.75" customHeight="1">
      <c r="AM415" s="2"/>
      <c r="BM415" s="2"/>
    </row>
    <row r="416" spans="39:65" ht="12.75" customHeight="1">
      <c r="AM416" s="2"/>
      <c r="BM416" s="2"/>
    </row>
    <row r="417" spans="39:65" ht="12.75" customHeight="1">
      <c r="AM417" s="2"/>
      <c r="BM417" s="2"/>
    </row>
    <row r="418" spans="39:65" ht="12.75" customHeight="1">
      <c r="AM418" s="2"/>
      <c r="BM418" s="2"/>
    </row>
    <row r="419" spans="39:65" ht="12.75" customHeight="1">
      <c r="AM419" s="2"/>
      <c r="BM419" s="2"/>
    </row>
    <row r="420" spans="39:65" ht="12.75" customHeight="1">
      <c r="AM420" s="2"/>
      <c r="BM420" s="2"/>
    </row>
    <row r="421" spans="39:65" ht="12.75" customHeight="1">
      <c r="AM421" s="2"/>
      <c r="BM421" s="2"/>
    </row>
    <row r="422" spans="39:65" ht="12.75" customHeight="1">
      <c r="AM422" s="2"/>
      <c r="BM422" s="2"/>
    </row>
    <row r="423" spans="39:65" ht="12.75" customHeight="1">
      <c r="AM423" s="2"/>
      <c r="BM423" s="2"/>
    </row>
    <row r="424" spans="39:65" ht="12.75" customHeight="1">
      <c r="AM424" s="2"/>
      <c r="BM424" s="2"/>
    </row>
    <row r="425" spans="39:65" ht="12.75" customHeight="1">
      <c r="AM425" s="2"/>
      <c r="BM425" s="2"/>
    </row>
    <row r="426" spans="39:65" ht="12.75" customHeight="1">
      <c r="AM426" s="2"/>
      <c r="BM426" s="2"/>
    </row>
    <row r="427" spans="39:65" ht="12.75" customHeight="1">
      <c r="AM427" s="2"/>
      <c r="BM427" s="2"/>
    </row>
    <row r="428" spans="39:65" ht="12.75" customHeight="1">
      <c r="AM428" s="2"/>
      <c r="BM428" s="2"/>
    </row>
    <row r="429" spans="39:65" ht="12.75" customHeight="1">
      <c r="AM429" s="2"/>
      <c r="BM429" s="2"/>
    </row>
    <row r="430" spans="39:65" ht="12.75" customHeight="1">
      <c r="AM430" s="2"/>
      <c r="BM430" s="2"/>
    </row>
    <row r="431" spans="39:65" ht="12.75" customHeight="1">
      <c r="AM431" s="2"/>
      <c r="BM431" s="2"/>
    </row>
    <row r="432" spans="39:65" ht="12.75" customHeight="1">
      <c r="AM432" s="2"/>
      <c r="BM432" s="2"/>
    </row>
    <row r="433" spans="39:65" ht="12.75" customHeight="1">
      <c r="AM433" s="2"/>
      <c r="BM433" s="2"/>
    </row>
    <row r="434" spans="39:65" ht="12.75" customHeight="1">
      <c r="AM434" s="2"/>
      <c r="BM434" s="2"/>
    </row>
    <row r="435" spans="39:65" ht="12.75" customHeight="1">
      <c r="AM435" s="2"/>
      <c r="BM435" s="2"/>
    </row>
    <row r="436" spans="39:65" ht="12.75" customHeight="1">
      <c r="AM436" s="2"/>
      <c r="BM436" s="2"/>
    </row>
    <row r="437" spans="39:65" ht="12.75" customHeight="1">
      <c r="AM437" s="2"/>
      <c r="BM437" s="2"/>
    </row>
    <row r="438" spans="39:65" ht="12.75" customHeight="1">
      <c r="AM438" s="2"/>
      <c r="BM438" s="2"/>
    </row>
    <row r="439" spans="39:65" ht="12.75" customHeight="1">
      <c r="AM439" s="2"/>
      <c r="BM439" s="2"/>
    </row>
    <row r="440" spans="39:65" ht="12.75" customHeight="1">
      <c r="AM440" s="2"/>
      <c r="BM440" s="2"/>
    </row>
    <row r="441" spans="39:65" ht="12.75" customHeight="1">
      <c r="AM441" s="2"/>
      <c r="BM441" s="2"/>
    </row>
    <row r="442" spans="39:65" ht="12.75" customHeight="1">
      <c r="AM442" s="2"/>
      <c r="BM442" s="2"/>
    </row>
    <row r="443" spans="39:65" ht="12.75" customHeight="1">
      <c r="AM443" s="2"/>
      <c r="BM443" s="2"/>
    </row>
    <row r="444" spans="39:65" ht="12.75" customHeight="1">
      <c r="AM444" s="2"/>
      <c r="BM444" s="2"/>
    </row>
    <row r="445" spans="39:65" ht="12.75" customHeight="1">
      <c r="AM445" s="2"/>
      <c r="BM445" s="2"/>
    </row>
    <row r="446" spans="39:65" ht="12.75" customHeight="1">
      <c r="AM446" s="2"/>
      <c r="BM446" s="2"/>
    </row>
    <row r="447" spans="39:65" ht="12.75" customHeight="1">
      <c r="AM447" s="2"/>
      <c r="BM447" s="2"/>
    </row>
    <row r="448" spans="39:65" ht="12.75" customHeight="1">
      <c r="AM448" s="2"/>
      <c r="BM448" s="2"/>
    </row>
    <row r="449" spans="39:65" ht="12.75" customHeight="1">
      <c r="AM449" s="2"/>
      <c r="BM449" s="2"/>
    </row>
    <row r="450" spans="39:65" ht="12.75" customHeight="1">
      <c r="AM450" s="2"/>
      <c r="BM450" s="2"/>
    </row>
    <row r="451" spans="39:65" ht="12.75" customHeight="1">
      <c r="AM451" s="2"/>
      <c r="BM451" s="2"/>
    </row>
    <row r="452" spans="39:65" ht="12.75" customHeight="1">
      <c r="AM452" s="2"/>
      <c r="BM452" s="2"/>
    </row>
    <row r="453" spans="39:65" ht="12.75" customHeight="1">
      <c r="AM453" s="2"/>
      <c r="BM453" s="2"/>
    </row>
    <row r="454" spans="39:65" ht="12.75" customHeight="1">
      <c r="AM454" s="2"/>
      <c r="BM454" s="2"/>
    </row>
    <row r="455" spans="39:65" ht="12.75" customHeight="1">
      <c r="AM455" s="2"/>
      <c r="BM455" s="2"/>
    </row>
    <row r="456" spans="39:65" ht="12.75" customHeight="1">
      <c r="AM456" s="2"/>
      <c r="BM456" s="2"/>
    </row>
    <row r="457" spans="39:65" ht="12.75" customHeight="1">
      <c r="AM457" s="2"/>
      <c r="BM457" s="2"/>
    </row>
    <row r="458" spans="39:65" ht="12.75" customHeight="1">
      <c r="AM458" s="2"/>
      <c r="BM458" s="2"/>
    </row>
    <row r="459" spans="39:65" ht="12.75" customHeight="1">
      <c r="AM459" s="2"/>
      <c r="BM459" s="2"/>
    </row>
    <row r="460" spans="39:65" ht="12.75" customHeight="1">
      <c r="AM460" s="2"/>
      <c r="BM460" s="2"/>
    </row>
    <row r="461" spans="39:65" ht="12.75" customHeight="1">
      <c r="AM461" s="2"/>
      <c r="BM461" s="2"/>
    </row>
    <row r="462" spans="39:65" ht="12.75" customHeight="1">
      <c r="AM462" s="2"/>
      <c r="BM462" s="2"/>
    </row>
    <row r="463" spans="39:65" ht="12.75" customHeight="1">
      <c r="AM463" s="2"/>
      <c r="BM463" s="2"/>
    </row>
    <row r="464" spans="39:65" ht="12.75" customHeight="1">
      <c r="AM464" s="2"/>
      <c r="BM464" s="2"/>
    </row>
    <row r="465" spans="39:65" ht="12.75" customHeight="1">
      <c r="AM465" s="2"/>
      <c r="BM465" s="2"/>
    </row>
    <row r="466" spans="39:65" ht="12.75" customHeight="1">
      <c r="AM466" s="2"/>
      <c r="BM466" s="2"/>
    </row>
    <row r="467" spans="39:65" ht="12.75" customHeight="1">
      <c r="AM467" s="2"/>
      <c r="BM467" s="2"/>
    </row>
    <row r="468" spans="39:65" ht="12.75" customHeight="1">
      <c r="AM468" s="2"/>
      <c r="BM468" s="2"/>
    </row>
    <row r="469" spans="39:65" ht="12.75" customHeight="1">
      <c r="AM469" s="2"/>
      <c r="BM469" s="2"/>
    </row>
    <row r="470" spans="39:65" ht="12.75" customHeight="1">
      <c r="AM470" s="2"/>
      <c r="BM470" s="2"/>
    </row>
    <row r="471" spans="39:65" ht="12.75" customHeight="1">
      <c r="AM471" s="2"/>
      <c r="BM471" s="2"/>
    </row>
  </sheetData>
  <sheetProtection/>
  <mergeCells count="35">
    <mergeCell ref="B47:B48"/>
    <mergeCell ref="C9:D9"/>
    <mergeCell ref="Y11:Z11"/>
    <mergeCell ref="Y12:Y13"/>
    <mergeCell ref="Z12:Z13"/>
    <mergeCell ref="B29:B34"/>
    <mergeCell ref="G11:H11"/>
    <mergeCell ref="J11:K11"/>
    <mergeCell ref="M11:N11"/>
    <mergeCell ref="M12:M13"/>
    <mergeCell ref="AB11:AC11"/>
    <mergeCell ref="AB12:AB13"/>
    <mergeCell ref="AC12:AC13"/>
    <mergeCell ref="P12:P13"/>
    <mergeCell ref="Q12:Q13"/>
    <mergeCell ref="P11:Q11"/>
    <mergeCell ref="V11:W11"/>
    <mergeCell ref="V12:V13"/>
    <mergeCell ref="W12:W13"/>
    <mergeCell ref="H12:H13"/>
    <mergeCell ref="J12:J13"/>
    <mergeCell ref="N12:N13"/>
    <mergeCell ref="S11:T11"/>
    <mergeCell ref="S12:S13"/>
    <mergeCell ref="T12:T13"/>
    <mergeCell ref="B44:B46"/>
    <mergeCell ref="D12:D13"/>
    <mergeCell ref="C12:C13"/>
    <mergeCell ref="K12:K13"/>
    <mergeCell ref="B35:B39"/>
    <mergeCell ref="B40:B43"/>
    <mergeCell ref="B14:B21"/>
    <mergeCell ref="B22:B28"/>
    <mergeCell ref="G12:G13"/>
    <mergeCell ref="E12:E13"/>
  </mergeCells>
  <hyperlinks>
    <hyperlink ref="K50" r:id="rId1" display="Initial"/>
    <hyperlink ref="K42" r:id="rId2" display="Initial"/>
    <hyperlink ref="B45" r:id="rId3" display="Eurex"/>
    <hyperlink ref="Y50" r:id="rId4" display="ib"/>
    <hyperlink ref="Y50:Y51" r:id="rId5" display="overnight-initial"/>
    <hyperlink ref="AA50:AA51" r:id="rId6" display="commissions"/>
    <hyperlink ref="AD52" r:id="rId7" display="cme (globex)"/>
    <hyperlink ref="AD53" r:id="rId8" display="ecbot (globex)"/>
    <hyperlink ref="AD55" r:id="rId9" display="nymex"/>
    <hyperlink ref="AD54" r:id="rId10" display="eurex"/>
    <hyperlink ref="AD56" r:id="rId11" display="nymex"/>
    <hyperlink ref="C60" r:id="rId12" display="  bank rates 1"/>
    <hyperlink ref="U12:U13" r:id="rId13" display="min. size"/>
    <hyperlink ref="AD57" r:id="rId14" display="nybot (ice)"/>
    <hyperlink ref="H50" r:id="rId15" display="Initial"/>
    <hyperlink ref="N42" r:id="rId16" display="Initial"/>
    <hyperlink ref="Q42" r:id="rId17" display="Initial"/>
  </hyperlink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7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cp:lastPrinted>2014-01-20T16:11:29Z</cp:lastPrinted>
  <dcterms:created xsi:type="dcterms:W3CDTF">2014-01-20T05:55:54Z</dcterms:created>
  <dcterms:modified xsi:type="dcterms:W3CDTF">2014-03-15T15:57:24Z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